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</sheets>
  <definedNames>
    <definedName name="_xlnm.Print_Area" localSheetId="0">'Sheet1'!$A$4:$J$583</definedName>
  </definedNames>
  <calcPr fullCalcOnLoad="1"/>
</workbook>
</file>

<file path=xl/sharedStrings.xml><?xml version="1.0" encoding="utf-8"?>
<sst xmlns="http://schemas.openxmlformats.org/spreadsheetml/2006/main" count="371" uniqueCount="200">
  <si>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</si>
  <si>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</si>
  <si>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</si>
  <si>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</si>
  <si>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</si>
  <si>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</si>
  <si>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</si>
  <si>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</si>
  <si>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</si>
  <si>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</si>
  <si>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</si>
  <si>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</si>
  <si>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</si>
  <si>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</si>
  <si>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</si>
  <si>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</si>
  <si>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</si>
  <si>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Depreciation and amortisation</t>
  </si>
  <si>
    <t>Other operating expenses</t>
  </si>
  <si>
    <t>Finance costs</t>
  </si>
  <si>
    <t>Share of results of an associate company</t>
  </si>
  <si>
    <t>Taxation</t>
  </si>
  <si>
    <t>Share of taxation of an asociate company</t>
  </si>
  <si>
    <t>Minority interests</t>
  </si>
  <si>
    <t>Audited</t>
  </si>
  <si>
    <t>As at</t>
  </si>
  <si>
    <t>31 December 2002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</si>
  <si>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</si>
  <si>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</si>
  <si>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</si>
  <si>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</si>
  <si>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</si>
  <si>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</si>
  <si>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</si>
  <si>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Trade receivables</t>
  </si>
  <si>
    <t>Short term investments</t>
  </si>
  <si>
    <t>Tax recoverable</t>
  </si>
  <si>
    <t>Short term funds</t>
  </si>
  <si>
    <t>CURRENT LIABILITIES</t>
  </si>
  <si>
    <t>Trade payables</t>
  </si>
  <si>
    <t>Other payables</t>
  </si>
  <si>
    <t>Remisiers' accounts</t>
  </si>
  <si>
    <t>Tax payables</t>
  </si>
  <si>
    <t>NET CURRENT ASSETS</t>
  </si>
  <si>
    <t>FINANCED BY:</t>
  </si>
  <si>
    <t>Share capital</t>
  </si>
  <si>
    <t>Reserves</t>
  </si>
  <si>
    <t>Shareholders'equity</t>
  </si>
  <si>
    <t>Deferred taxation</t>
  </si>
  <si>
    <t>Share</t>
  </si>
  <si>
    <t>Capital</t>
  </si>
  <si>
    <t>Retained</t>
  </si>
  <si>
    <t>Total</t>
  </si>
  <si>
    <t>Premium</t>
  </si>
  <si>
    <t>Losses</t>
  </si>
  <si>
    <t>Shareholders'</t>
  </si>
  <si>
    <t>At 1 January 2003</t>
  </si>
  <si>
    <t>Net loss for the period</t>
  </si>
  <si>
    <t>KUALA LUMPUR CITY CORPORATION BERHAD</t>
  </si>
  <si>
    <t>CONDENSED CONSOLIDATED CASH FLOW STATEMENT</t>
  </si>
  <si>
    <t>Adjustment for:-</t>
  </si>
  <si>
    <t>Amortisation of intangible assets</t>
  </si>
  <si>
    <t>Amortisation of goodwill on acquisition of associate</t>
  </si>
  <si>
    <t>Depreciation</t>
  </si>
  <si>
    <t>Interest income</t>
  </si>
  <si>
    <t>Interest received</t>
  </si>
  <si>
    <t>CASH FLOWS FROM INVESTING ACTIVITIES</t>
  </si>
  <si>
    <t>Purchase of property, plant &amp; equipment</t>
  </si>
  <si>
    <t>CASH AND CASH EQUIVALENTS</t>
  </si>
  <si>
    <t xml:space="preserve"> AT BEGINNING OF FINANCIAL YEAR</t>
  </si>
  <si>
    <t>Cash and cash equivalents comprise:</t>
  </si>
  <si>
    <t>Cash and bank balances</t>
  </si>
  <si>
    <t>Deposits with licensed banks</t>
  </si>
  <si>
    <t>Short Term Funds</t>
  </si>
  <si>
    <t>Less: monies held in trust</t>
  </si>
  <si>
    <t>A8.</t>
  </si>
  <si>
    <t>Segmental Information</t>
  </si>
  <si>
    <t>Stock broking</t>
  </si>
  <si>
    <t>Investment</t>
  </si>
  <si>
    <t>Property</t>
  </si>
  <si>
    <t>Eliminations</t>
  </si>
  <si>
    <t>Consolidated</t>
  </si>
  <si>
    <t>and related</t>
  </si>
  <si>
    <t>financial services</t>
  </si>
  <si>
    <t>REVENUE AND EXPENSES</t>
  </si>
  <si>
    <t>Revenue</t>
  </si>
  <si>
    <t>External</t>
  </si>
  <si>
    <t>Results</t>
  </si>
  <si>
    <t>Finance cost, net</t>
  </si>
  <si>
    <t>ASSETS AND LIABILITIES</t>
  </si>
  <si>
    <t>Segment assets</t>
  </si>
  <si>
    <t>Investment in equity method of an</t>
  </si>
  <si>
    <t xml:space="preserve">  associate company</t>
  </si>
  <si>
    <t>Consolidated total assets</t>
  </si>
  <si>
    <t>Segment liabilities</t>
  </si>
  <si>
    <t>Consolidated segment liabilities</t>
  </si>
  <si>
    <t>OTHER INFORMATION</t>
  </si>
  <si>
    <t>Capital expenditure</t>
  </si>
  <si>
    <t>Amortisation</t>
  </si>
  <si>
    <t>Segmental reporting by geograpical location has not been prepared as the Group's operations are carried out in Malaysia.</t>
  </si>
  <si>
    <t>Taxation comprises of the following:</t>
  </si>
  <si>
    <t>Current quarter</t>
  </si>
  <si>
    <t>Cumulative current</t>
  </si>
  <si>
    <t>year to date</t>
  </si>
  <si>
    <t>Provision for current year</t>
  </si>
  <si>
    <t>Segment results</t>
  </si>
  <si>
    <t xml:space="preserve">The Unaudited Condensed Consolidated Income Statement should be read in conjuction with the </t>
  </si>
  <si>
    <t>Annual Financial Satement for the year ended 31 December 2002</t>
  </si>
  <si>
    <t>UNAUDITED CONDENSED CONSOLIDATED INCOME STATEMENT</t>
  </si>
  <si>
    <t>UNAUDITED CONDENSED CONSOLIDATED BALANCE SHEET</t>
  </si>
  <si>
    <t>UNAUDITED CONDENSED CONSOLIDATED STATEMENT OF CHANGES IN EQUITY</t>
  </si>
  <si>
    <t>At 1 January 2002</t>
  </si>
  <si>
    <t>SUMMARY OF KEY INFORMATION</t>
  </si>
  <si>
    <t>Dividend per share (sen)</t>
  </si>
  <si>
    <t>Net Tangible Asset per share (sen)</t>
  </si>
  <si>
    <t>Earning Per Share ("EPS") / Loss Per Share ("LPS")</t>
  </si>
  <si>
    <t>(a)</t>
  </si>
  <si>
    <t xml:space="preserve">Weighted average no of ordinary </t>
  </si>
  <si>
    <t>shares in issue used as denominator</t>
  </si>
  <si>
    <t>in the calculation of basic EPS / LPS</t>
  </si>
  <si>
    <t>(b)</t>
  </si>
  <si>
    <t>Diluted Earnings Per Share</t>
  </si>
  <si>
    <t>N/A</t>
  </si>
  <si>
    <t>By order of the Board</t>
  </si>
  <si>
    <t>WONG KEO ROU (MAICSA 7021435)</t>
  </si>
  <si>
    <t>Secretary</t>
  </si>
  <si>
    <t>Kuala Lumpur</t>
  </si>
  <si>
    <t>Basic Earnings / (Loss) Per Share</t>
  </si>
  <si>
    <t>Unaudited</t>
  </si>
  <si>
    <t>Fund</t>
  </si>
  <si>
    <t>Interest expense</t>
  </si>
  <si>
    <t>Interest paid</t>
  </si>
  <si>
    <t>Taxes paid</t>
  </si>
  <si>
    <t>B14.</t>
  </si>
  <si>
    <t xml:space="preserve">The Unaudited Condensed Consolidated Balance Sheet should be read in conjuction with the </t>
  </si>
  <si>
    <t xml:space="preserve">The Unaudited Condensed Consolidated Statement of Changes in Equity should be read in conjuction with the </t>
  </si>
  <si>
    <t xml:space="preserve">The Unaudited Condensed Consolidated Cash Flow Statement should be read in conjuction with the </t>
  </si>
  <si>
    <t xml:space="preserve">holding   </t>
  </si>
  <si>
    <t xml:space="preserve">rental  </t>
  </si>
  <si>
    <t>NET DECREASE IN CASH AND CASH EQUIVALENTS</t>
  </si>
  <si>
    <t xml:space="preserve">AS AT END OF </t>
  </si>
  <si>
    <t>CURRENT QUARTER</t>
  </si>
  <si>
    <t>AS AT PRECEDING</t>
  </si>
  <si>
    <t>FINANCIAL YEAR</t>
  </si>
  <si>
    <t>Basic Profit/(Loss) Per Share (sen)</t>
  </si>
  <si>
    <t>Profit/(loss) after tax and minoritiy interest</t>
  </si>
  <si>
    <t>Profit/(loss) before taxation</t>
  </si>
  <si>
    <t>Profit/(loss) for the period</t>
  </si>
  <si>
    <t>Basic earning/(loss) per share (sen)</t>
  </si>
  <si>
    <t>Profit/(loss) from operations</t>
  </si>
  <si>
    <t>Profit/(loss) after taxation</t>
  </si>
  <si>
    <t>Profit/(loss) for the quarter/period</t>
  </si>
  <si>
    <t>Share of profits from associated company</t>
  </si>
  <si>
    <t xml:space="preserve"> AT END OF FINANCIAL PERIOD</t>
  </si>
  <si>
    <t xml:space="preserve">Group's profit/(loss) after tax and </t>
  </si>
  <si>
    <t xml:space="preserve">minority interests used as numerator </t>
  </si>
  <si>
    <t>Bank overdraft</t>
  </si>
  <si>
    <t>Associated company</t>
  </si>
  <si>
    <t>B5.   Taxation</t>
  </si>
  <si>
    <t>B13.   Comparative figures</t>
  </si>
  <si>
    <t>30 September 2003</t>
  </si>
  <si>
    <t>30 Sept 2003</t>
  </si>
  <si>
    <t>30 Sept 2002</t>
  </si>
  <si>
    <t>AS AT 30 SEPTEMBER 2003</t>
  </si>
  <si>
    <t>FOR THE SIX MONTHS ENDED 30 SEPTEMBER 2003</t>
  </si>
  <si>
    <t>for the 9 months ended 30 September 2003</t>
  </si>
  <si>
    <t>At 30 September 2003</t>
  </si>
  <si>
    <t>for the 9 months ended 30 September 2002</t>
  </si>
  <si>
    <t>At 30 September 2002</t>
  </si>
  <si>
    <t>FOR THE NINE MONTHS ENDED 30 SEPTEMBER 2003</t>
  </si>
  <si>
    <t>9 months ended</t>
  </si>
  <si>
    <t>9 months ended 30 September 2003</t>
  </si>
  <si>
    <t>Short term borrowings</t>
  </si>
  <si>
    <t>Taxes refunded</t>
  </si>
  <si>
    <t>FOR THE THIRD QUARTER ENDED 30 SEPTEMBER 2003</t>
  </si>
  <si>
    <t>Dividends</t>
  </si>
  <si>
    <t>Gain on disposal of bond</t>
  </si>
  <si>
    <t>Gain on disposal of property, plant and equipment</t>
  </si>
  <si>
    <t>Proceeds from disposal of bond</t>
  </si>
  <si>
    <t>Proceeds from disposal of property, plant and equipment</t>
  </si>
  <si>
    <t>CASH FLOW FROM FINANCING ACTIVITIES</t>
  </si>
  <si>
    <t>Dividend paid</t>
  </si>
  <si>
    <t>Drawndown of short term loan</t>
  </si>
  <si>
    <t>Purchase of bond</t>
  </si>
  <si>
    <t>Net profit/(loss) after taxation</t>
  </si>
  <si>
    <t>Net profit/(loss) for the period</t>
  </si>
  <si>
    <t>9 months ended 30 September 2002</t>
  </si>
  <si>
    <t>Segmental Information (Cont'd)</t>
  </si>
  <si>
    <t xml:space="preserve">    Certain comparative figures have been reclassified to conform with the presentation for current period.</t>
  </si>
  <si>
    <t>Net profit for the period</t>
  </si>
  <si>
    <t>Profit/(Loss) before taxation</t>
  </si>
  <si>
    <t>Operating profit before working capital changes</t>
  </si>
  <si>
    <t>Cash used in operations</t>
  </si>
  <si>
    <t>Net cash (used in)/generated from operating activities</t>
  </si>
  <si>
    <t>Net cash generated from/(used in) financing activities</t>
  </si>
  <si>
    <t>Net cash generated from investing activities</t>
  </si>
  <si>
    <t>(Increase)/decrease in receivables</t>
  </si>
  <si>
    <t>(Gain)/loss on changes in market value of short term investment</t>
  </si>
  <si>
    <t>Increase/(decrease) in payables</t>
  </si>
  <si>
    <t>21st November,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</si>
</sst>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0_);\(0\)"/>
    <numFmt numFmtId="166" formatCode="_(* #,##0.00_);_(* \(#,##0.00\);_(* &quot;-&quot;_);_(@_)"/>
    <numFmt numFmtId="167" formatCode="_(* #,##0_);_(* \(#,##0\);_(* &quot;-&quot;??_);_(@_)"/>
    <numFmt numFmtId="168" formatCode="[$-409]h:mm:ss\ AM/PM"/>
    <numFmt numFmtId="169" formatCode="[$-409]dddd\,\ mmmm\ dd\,\ yyyy"/>
    <numFmt numFmtId="170" formatCode="0_);[Red]\(0\)"/>
    <numFmt numFmtId="171" formatCode="_(* #,##0.0_);_(* \(#,##0.0\);_(* &quot;-&quot;??_);_(@_)"/>
  </numFmts>
  <fonts count="6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1" fillId="0" borderId="1" xfId="15" applyNumberFormat="1" applyFont="1" applyBorder="1" applyAlignment="1" quotePrefix="1">
      <alignment horizontal="center"/>
    </xf>
    <xf numFmtId="165" fontId="1" fillId="0" borderId="2" xfId="15" applyNumberFormat="1" applyFont="1" applyBorder="1" applyAlignment="1" quotePrefix="1">
      <alignment horizontal="center"/>
    </xf>
    <xf numFmtId="165" fontId="1" fillId="0" borderId="0" xfId="15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0" xfId="15" applyNumberFormat="1" applyFont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5" xfId="15" applyNumberFormat="1" applyFont="1" applyBorder="1" applyAlignment="1">
      <alignment/>
    </xf>
    <xf numFmtId="41" fontId="2" fillId="0" borderId="6" xfId="15" applyNumberFormat="1" applyFont="1" applyBorder="1" applyAlignment="1">
      <alignment/>
    </xf>
    <xf numFmtId="41" fontId="2" fillId="0" borderId="0" xfId="15" applyNumberFormat="1" applyFont="1" applyBorder="1" applyAlignment="1">
      <alignment/>
    </xf>
    <xf numFmtId="41" fontId="2" fillId="0" borderId="7" xfId="15" applyNumberFormat="1" applyFont="1" applyBorder="1" applyAlignment="1">
      <alignment/>
    </xf>
    <xf numFmtId="41" fontId="2" fillId="0" borderId="8" xfId="15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7" fontId="2" fillId="0" borderId="13" xfId="15" applyNumberFormat="1" applyFont="1" applyBorder="1" applyAlignment="1">
      <alignment/>
    </xf>
    <xf numFmtId="167" fontId="2" fillId="0" borderId="0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7" fontId="2" fillId="0" borderId="0" xfId="15" applyNumberFormat="1" applyFont="1" applyAlignment="1">
      <alignment horizontal="right"/>
    </xf>
    <xf numFmtId="164" fontId="2" fillId="0" borderId="15" xfId="15" applyNumberFormat="1" applyFont="1" applyBorder="1" applyAlignment="1">
      <alignment horizontal="right"/>
    </xf>
    <xf numFmtId="167" fontId="2" fillId="0" borderId="15" xfId="15" applyNumberFormat="1" applyFont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Alignment="1">
      <alignment/>
    </xf>
    <xf numFmtId="0" fontId="1" fillId="0" borderId="9" xfId="0" applyFont="1" applyBorder="1" applyAlignment="1">
      <alignment horizontal="right"/>
    </xf>
    <xf numFmtId="15" fontId="1" fillId="0" borderId="10" xfId="0" applyNumberFormat="1" applyFont="1" applyBorder="1" applyAlignment="1" quotePrefix="1">
      <alignment horizontal="right"/>
    </xf>
    <xf numFmtId="37" fontId="1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/>
    </xf>
    <xf numFmtId="167" fontId="2" fillId="0" borderId="13" xfId="0" applyNumberFormat="1" applyFont="1" applyFill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41" fontId="1" fillId="0" borderId="0" xfId="15" applyNumberFormat="1" applyFont="1" applyAlignment="1">
      <alignment/>
    </xf>
    <xf numFmtId="41" fontId="2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center"/>
    </xf>
    <xf numFmtId="41" fontId="2" fillId="0" borderId="17" xfId="15" applyNumberFormat="1" applyFont="1" applyBorder="1" applyAlignment="1">
      <alignment/>
    </xf>
    <xf numFmtId="41" fontId="2" fillId="0" borderId="18" xfId="15" applyNumberFormat="1" applyFont="1" applyBorder="1" applyAlignment="1">
      <alignment/>
    </xf>
    <xf numFmtId="41" fontId="2" fillId="0" borderId="15" xfId="15" applyNumberFormat="1" applyFont="1" applyBorder="1" applyAlignment="1">
      <alignment/>
    </xf>
    <xf numFmtId="41" fontId="2" fillId="0" borderId="0" xfId="15" applyNumberFormat="1" applyFont="1" applyFill="1" applyBorder="1" applyAlignment="1">
      <alignment/>
    </xf>
    <xf numFmtId="41" fontId="2" fillId="0" borderId="19" xfId="15" applyNumberFormat="1" applyFont="1" applyBorder="1" applyAlignment="1">
      <alignment/>
    </xf>
    <xf numFmtId="41" fontId="2" fillId="0" borderId="20" xfId="15" applyNumberFormat="1" applyFont="1" applyBorder="1" applyAlignment="1">
      <alignment horizontal="center"/>
    </xf>
    <xf numFmtId="41" fontId="2" fillId="0" borderId="21" xfId="15" applyNumberFormat="1" applyFont="1" applyBorder="1" applyAlignment="1">
      <alignment horizontal="center"/>
    </xf>
    <xf numFmtId="41" fontId="2" fillId="0" borderId="22" xfId="15" applyNumberFormat="1" applyFont="1" applyBorder="1" applyAlignment="1">
      <alignment/>
    </xf>
    <xf numFmtId="41" fontId="2" fillId="0" borderId="23" xfId="15" applyNumberFormat="1" applyFont="1" applyBorder="1" applyAlignment="1">
      <alignment horizontal="center"/>
    </xf>
    <xf numFmtId="15" fontId="2" fillId="0" borderId="23" xfId="15" applyNumberFormat="1" applyFont="1" applyBorder="1" applyAlignment="1" quotePrefix="1">
      <alignment horizontal="center"/>
    </xf>
    <xf numFmtId="41" fontId="2" fillId="0" borderId="23" xfId="15" applyNumberFormat="1" applyFont="1" applyBorder="1" applyAlignment="1" quotePrefix="1">
      <alignment horizontal="center"/>
    </xf>
    <xf numFmtId="41" fontId="2" fillId="0" borderId="24" xfId="15" applyNumberFormat="1" applyFont="1" applyBorder="1" applyAlignment="1">
      <alignment/>
    </xf>
    <xf numFmtId="41" fontId="2" fillId="0" borderId="25" xfId="15" applyNumberFormat="1" applyFont="1" applyBorder="1" applyAlignment="1">
      <alignment horizontal="center"/>
    </xf>
    <xf numFmtId="41" fontId="2" fillId="0" borderId="26" xfId="15" applyNumberFormat="1" applyFont="1" applyBorder="1" applyAlignment="1">
      <alignment/>
    </xf>
    <xf numFmtId="41" fontId="2" fillId="0" borderId="27" xfId="15" applyNumberFormat="1" applyFont="1" applyBorder="1" applyAlignment="1">
      <alignment/>
    </xf>
    <xf numFmtId="41" fontId="1" fillId="0" borderId="28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1" fontId="2" fillId="0" borderId="1" xfId="15" applyNumberFormat="1" applyFont="1" applyBorder="1" applyAlignment="1">
      <alignment horizontal="right"/>
    </xf>
    <xf numFmtId="41" fontId="2" fillId="0" borderId="2" xfId="15" applyNumberFormat="1" applyFont="1" applyBorder="1" applyAlignment="1">
      <alignment horizontal="right"/>
    </xf>
    <xf numFmtId="41" fontId="2" fillId="0" borderId="3" xfId="15" applyNumberFormat="1" applyFont="1" applyBorder="1" applyAlignment="1">
      <alignment/>
    </xf>
    <xf numFmtId="41" fontId="2" fillId="0" borderId="4" xfId="15" applyNumberFormat="1" applyFont="1" applyBorder="1" applyAlignment="1">
      <alignment/>
    </xf>
    <xf numFmtId="41" fontId="1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Alignment="1">
      <alignment/>
    </xf>
    <xf numFmtId="43" fontId="2" fillId="0" borderId="10" xfId="15" applyFont="1" applyBorder="1" applyAlignment="1">
      <alignment/>
    </xf>
    <xf numFmtId="167" fontId="2" fillId="0" borderId="10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167" fontId="2" fillId="0" borderId="1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2" xfId="0" applyNumberFormat="1" applyFont="1" applyBorder="1" applyAlignment="1">
      <alignment horizontal="center"/>
    </xf>
    <xf numFmtId="165" fontId="1" fillId="0" borderId="31" xfId="15" applyNumberFormat="1" applyFont="1" applyBorder="1" applyAlignment="1">
      <alignment horizontal="center"/>
    </xf>
    <xf numFmtId="165" fontId="1" fillId="0" borderId="3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0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733"/>
  <sheetViews>
    <sheetView tabSelected="1" view="pageBreakPreview" zoomScale="60" zoomScaleNormal="60" workbookViewId="0" topLeftCell="A320">
      <selection activeCell="H333" sqref="H333"/>
    </sheetView>
  </sheetViews>
  <sheetFormatPr defaultColWidth="9.140625" defaultRowHeight="12.75"/>
  <cols>
    <col min="1" max="1" width="4.140625" style="2" customWidth="1"/>
    <col min="2" max="2" width="2.28125" style="2" customWidth="1"/>
    <col min="3" max="3" width="4.57421875" style="2" customWidth="1"/>
    <col min="4" max="4" width="53.140625" style="2" customWidth="1"/>
    <col min="5" max="5" width="18.57421875" style="2" customWidth="1"/>
    <col min="6" max="6" width="27.28125" style="2" customWidth="1"/>
    <col min="7" max="7" width="0.9921875" style="2" customWidth="1"/>
    <col min="8" max="8" width="25.00390625" style="2" customWidth="1"/>
    <col min="9" max="9" width="20.28125" style="2" customWidth="1"/>
    <col min="10" max="10" width="19.00390625" style="2" customWidth="1"/>
    <col min="11" max="11" width="8.00390625" style="2" customWidth="1"/>
    <col min="12" max="12" width="16.57421875" style="2" customWidth="1"/>
    <col min="13" max="16384" width="8.00390625" style="2" customWidth="1"/>
  </cols>
  <sheetData>
    <row r="4" s="1" customFormat="1" ht="20.25">
      <c r="B4" s="1" t="s">
        <v>0</v>
      </c>
    </row>
    <row r="5" s="1" customFormat="1" ht="20.25">
      <c r="B5" s="1" t="s">
        <v>1</v>
      </c>
    </row>
    <row r="7" spans="2:3" ht="20.25">
      <c r="B7" s="1" t="s">
        <v>112</v>
      </c>
      <c r="C7" s="1"/>
    </row>
    <row r="8" spans="2:13" ht="20.25">
      <c r="B8" s="1" t="s">
        <v>174</v>
      </c>
      <c r="C8" s="1"/>
      <c r="D8" s="1"/>
      <c r="E8" s="3"/>
      <c r="F8" s="3"/>
      <c r="G8" s="3"/>
      <c r="H8" s="3"/>
      <c r="I8" s="3"/>
      <c r="J8" s="3"/>
      <c r="K8" s="4"/>
      <c r="L8" s="4"/>
      <c r="M8" s="4"/>
    </row>
    <row r="9" spans="2:13" ht="20.25">
      <c r="B9" s="1"/>
      <c r="C9" s="1"/>
      <c r="D9" s="1"/>
      <c r="E9" s="3"/>
      <c r="F9" s="3"/>
      <c r="G9" s="3"/>
      <c r="H9" s="3"/>
      <c r="I9" s="3"/>
      <c r="J9" s="3"/>
      <c r="K9" s="4"/>
      <c r="L9" s="4"/>
      <c r="M9" s="4"/>
    </row>
    <row r="10" spans="2:13" ht="20.25">
      <c r="B10" s="1"/>
      <c r="C10" s="1"/>
      <c r="D10" s="1"/>
      <c r="E10" s="3"/>
      <c r="F10" s="3"/>
      <c r="G10" s="3"/>
      <c r="H10" s="3"/>
      <c r="I10" s="3"/>
      <c r="J10" s="3"/>
      <c r="K10" s="4"/>
      <c r="L10" s="4"/>
      <c r="M10" s="4"/>
    </row>
    <row r="11" spans="2:13" ht="20.25">
      <c r="B11" s="1"/>
      <c r="C11" s="1"/>
      <c r="D11" s="1"/>
      <c r="E11" s="3"/>
      <c r="F11" s="3"/>
      <c r="G11" s="3"/>
      <c r="H11" s="3"/>
      <c r="I11" s="3"/>
      <c r="J11" s="3"/>
      <c r="K11" s="4"/>
      <c r="L11" s="4"/>
      <c r="M11" s="4"/>
    </row>
    <row r="12" spans="2:13" ht="20.25">
      <c r="B12" s="1"/>
      <c r="C12" s="1"/>
      <c r="D12" s="1"/>
      <c r="E12" s="3"/>
      <c r="F12" s="3"/>
      <c r="G12" s="3"/>
      <c r="H12" s="3"/>
      <c r="I12" s="3"/>
      <c r="J12" s="3"/>
      <c r="K12" s="4"/>
      <c r="L12" s="4"/>
      <c r="M12" s="4"/>
    </row>
    <row r="13" ht="21" thickBot="1"/>
    <row r="14" spans="5:13" ht="20.25">
      <c r="E14" s="111" t="s">
        <v>2</v>
      </c>
      <c r="F14" s="112"/>
      <c r="G14" s="5"/>
      <c r="H14" s="111" t="s">
        <v>3</v>
      </c>
      <c r="I14" s="112"/>
      <c r="J14" s="3"/>
      <c r="K14" s="4"/>
      <c r="L14" s="4"/>
      <c r="M14" s="4"/>
    </row>
    <row r="15" spans="5:13" ht="20.25">
      <c r="E15" s="6" t="s">
        <v>4</v>
      </c>
      <c r="F15" s="7" t="s">
        <v>5</v>
      </c>
      <c r="G15" s="5"/>
      <c r="H15" s="6" t="s">
        <v>4</v>
      </c>
      <c r="I15" s="7" t="s">
        <v>6</v>
      </c>
      <c r="J15" s="3"/>
      <c r="K15" s="4"/>
      <c r="L15" s="4"/>
      <c r="M15" s="4"/>
    </row>
    <row r="16" spans="5:13" ht="20.25">
      <c r="E16" s="6" t="s">
        <v>7</v>
      </c>
      <c r="F16" s="7" t="s">
        <v>8</v>
      </c>
      <c r="G16" s="5"/>
      <c r="H16" s="6" t="s">
        <v>9</v>
      </c>
      <c r="I16" s="7" t="s">
        <v>9</v>
      </c>
      <c r="J16" s="3"/>
      <c r="K16" s="4"/>
      <c r="L16" s="4"/>
      <c r="M16" s="4"/>
    </row>
    <row r="17" spans="5:13" ht="20.25">
      <c r="E17" s="6" t="s">
        <v>10</v>
      </c>
      <c r="F17" s="7" t="s">
        <v>10</v>
      </c>
      <c r="G17" s="5"/>
      <c r="H17" s="6" t="s">
        <v>11</v>
      </c>
      <c r="I17" s="7" t="s">
        <v>11</v>
      </c>
      <c r="J17" s="3"/>
      <c r="K17" s="4"/>
      <c r="L17" s="4"/>
      <c r="M17" s="4"/>
    </row>
    <row r="18" spans="5:13" ht="20.25">
      <c r="E18" s="6" t="s">
        <v>12</v>
      </c>
      <c r="F18" s="7" t="s">
        <v>12</v>
      </c>
      <c r="G18" s="5"/>
      <c r="H18" s="6" t="s">
        <v>13</v>
      </c>
      <c r="I18" s="7" t="s">
        <v>13</v>
      </c>
      <c r="J18" s="3"/>
      <c r="K18" s="4"/>
      <c r="L18" s="4"/>
      <c r="M18" s="4"/>
    </row>
    <row r="19" spans="5:13" ht="20.25">
      <c r="E19" s="8" t="s">
        <v>161</v>
      </c>
      <c r="F19" s="9" t="s">
        <v>162</v>
      </c>
      <c r="G19" s="10"/>
      <c r="H19" s="8" t="s">
        <v>161</v>
      </c>
      <c r="I19" s="9" t="s">
        <v>162</v>
      </c>
      <c r="J19" s="3"/>
      <c r="K19" s="4"/>
      <c r="L19" s="4"/>
      <c r="M19" s="4"/>
    </row>
    <row r="20" spans="5:13" ht="20.25">
      <c r="E20" s="6"/>
      <c r="F20" s="7"/>
      <c r="G20" s="5"/>
      <c r="H20" s="6"/>
      <c r="I20" s="7"/>
      <c r="J20" s="3"/>
      <c r="K20" s="4"/>
      <c r="L20" s="4"/>
      <c r="M20" s="4"/>
    </row>
    <row r="21" spans="5:13" s="11" customFormat="1" ht="20.25">
      <c r="E21" s="6" t="s">
        <v>14</v>
      </c>
      <c r="F21" s="7" t="s">
        <v>14</v>
      </c>
      <c r="G21" s="5"/>
      <c r="H21" s="6" t="s">
        <v>14</v>
      </c>
      <c r="I21" s="7" t="s">
        <v>14</v>
      </c>
      <c r="J21" s="5"/>
      <c r="K21" s="12"/>
      <c r="L21" s="12"/>
      <c r="M21" s="12"/>
    </row>
    <row r="22" spans="5:9" ht="20.25">
      <c r="E22" s="13"/>
      <c r="F22" s="14"/>
      <c r="H22" s="13"/>
      <c r="I22" s="14"/>
    </row>
    <row r="23" spans="2:9" ht="20.25">
      <c r="B23" s="2" t="s">
        <v>85</v>
      </c>
      <c r="E23" s="15">
        <f>E60</f>
        <v>23736</v>
      </c>
      <c r="F23" s="16">
        <f>F60</f>
        <v>7742</v>
      </c>
      <c r="H23" s="15">
        <f>H60</f>
        <v>42228</v>
      </c>
      <c r="I23" s="16">
        <f>I60</f>
        <v>27847</v>
      </c>
    </row>
    <row r="24" spans="5:9" ht="20.25">
      <c r="E24" s="13"/>
      <c r="F24" s="14"/>
      <c r="H24" s="13"/>
      <c r="I24" s="14"/>
    </row>
    <row r="25" spans="2:9" ht="20.25">
      <c r="B25" s="2" t="s">
        <v>146</v>
      </c>
      <c r="E25" s="15">
        <f>E67</f>
        <v>7796</v>
      </c>
      <c r="F25" s="16">
        <f>F67</f>
        <v>-1298</v>
      </c>
      <c r="H25" s="15">
        <f>H67</f>
        <v>7803</v>
      </c>
      <c r="I25" s="16">
        <f>I67</f>
        <v>-2635</v>
      </c>
    </row>
    <row r="26" spans="5:9" ht="20.25">
      <c r="E26" s="13"/>
      <c r="F26" s="14"/>
      <c r="H26" s="13"/>
      <c r="I26" s="14"/>
    </row>
    <row r="27" spans="2:9" ht="20.25">
      <c r="B27" s="2" t="s">
        <v>145</v>
      </c>
      <c r="E27" s="15">
        <f>E72</f>
        <v>5358</v>
      </c>
      <c r="F27" s="16">
        <f>F72</f>
        <v>-1501</v>
      </c>
      <c r="H27" s="15">
        <f>H72</f>
        <v>5194</v>
      </c>
      <c r="I27" s="16">
        <f>I72</f>
        <v>-3497</v>
      </c>
    </row>
    <row r="28" spans="5:9" ht="20.25">
      <c r="E28" s="13"/>
      <c r="F28" s="14"/>
      <c r="H28" s="13"/>
      <c r="I28" s="14"/>
    </row>
    <row r="29" spans="2:9" ht="20.25">
      <c r="B29" s="2" t="s">
        <v>147</v>
      </c>
      <c r="E29" s="15">
        <f>E27</f>
        <v>5358</v>
      </c>
      <c r="F29" s="16">
        <f>F27</f>
        <v>-1501</v>
      </c>
      <c r="H29" s="15">
        <f>H27</f>
        <v>5194</v>
      </c>
      <c r="I29" s="16">
        <f>I27</f>
        <v>-3497</v>
      </c>
    </row>
    <row r="30" spans="5:9" ht="20.25">
      <c r="E30" s="13"/>
      <c r="F30" s="14"/>
      <c r="H30" s="13"/>
      <c r="I30" s="14"/>
    </row>
    <row r="31" spans="2:9" ht="20.25">
      <c r="B31" s="2" t="s">
        <v>148</v>
      </c>
      <c r="E31" s="17">
        <f>E74</f>
        <v>2.401958147291409</v>
      </c>
      <c r="F31" s="18">
        <f>F74</f>
        <v>-0.6728889845248982</v>
      </c>
      <c r="H31" s="17">
        <f>H74</f>
        <v>2.3284379651048113</v>
      </c>
      <c r="I31" s="18">
        <f>I74</f>
        <v>-1.5676833969910522</v>
      </c>
    </row>
    <row r="32" spans="5:9" ht="20.25">
      <c r="E32" s="13"/>
      <c r="F32" s="14"/>
      <c r="H32" s="13"/>
      <c r="I32" s="14"/>
    </row>
    <row r="33" spans="2:9" ht="20.25">
      <c r="B33" s="2" t="s">
        <v>113</v>
      </c>
      <c r="E33" s="13">
        <v>0</v>
      </c>
      <c r="F33" s="14">
        <v>0</v>
      </c>
      <c r="H33" s="13">
        <v>0</v>
      </c>
      <c r="I33" s="14">
        <v>0</v>
      </c>
    </row>
    <row r="34" spans="5:9" ht="20.25">
      <c r="E34" s="13"/>
      <c r="F34" s="14"/>
      <c r="H34" s="13"/>
      <c r="I34" s="14"/>
    </row>
    <row r="35" spans="5:9" ht="20.25">
      <c r="E35" s="107" t="s">
        <v>140</v>
      </c>
      <c r="F35" s="108"/>
      <c r="H35" s="107" t="s">
        <v>142</v>
      </c>
      <c r="I35" s="108"/>
    </row>
    <row r="36" spans="5:9" ht="20.25">
      <c r="E36" s="107" t="s">
        <v>141</v>
      </c>
      <c r="F36" s="108"/>
      <c r="H36" s="107" t="s">
        <v>143</v>
      </c>
      <c r="I36" s="108"/>
    </row>
    <row r="37" spans="5:9" ht="20.25">
      <c r="E37" s="13"/>
      <c r="F37" s="14"/>
      <c r="H37" s="13"/>
      <c r="I37" s="14"/>
    </row>
    <row r="38" spans="2:9" ht="20.25">
      <c r="B38" s="2" t="s">
        <v>114</v>
      </c>
      <c r="E38" s="109">
        <f>(F150-F118)/F148</f>
        <v>0.8508481718579088</v>
      </c>
      <c r="F38" s="110"/>
      <c r="H38" s="109">
        <f>(H150-H118)/H148</f>
        <v>0.8191717323865368</v>
      </c>
      <c r="I38" s="110"/>
    </row>
    <row r="39" spans="5:9" ht="20.25">
      <c r="E39" s="13"/>
      <c r="F39" s="14"/>
      <c r="H39" s="13"/>
      <c r="I39" s="14"/>
    </row>
    <row r="40" spans="5:9" ht="20.25">
      <c r="E40" s="13"/>
      <c r="F40" s="14"/>
      <c r="H40" s="13"/>
      <c r="I40" s="14"/>
    </row>
    <row r="41" spans="5:9" ht="21" thickBot="1">
      <c r="E41" s="19"/>
      <c r="F41" s="20"/>
      <c r="H41" s="19"/>
      <c r="I41" s="20"/>
    </row>
    <row r="44" ht="20.25">
      <c r="J44" s="1"/>
    </row>
    <row r="45" s="1" customFormat="1" ht="20.25">
      <c r="B45" s="1" t="s">
        <v>0</v>
      </c>
    </row>
    <row r="46" s="1" customFormat="1" ht="20.25">
      <c r="B46" s="1" t="s">
        <v>1</v>
      </c>
    </row>
    <row r="47" s="1" customFormat="1" ht="20.25"/>
    <row r="48" spans="2:10" s="1" customFormat="1" ht="20.25">
      <c r="B48" s="1" t="s">
        <v>108</v>
      </c>
      <c r="E48" s="21"/>
      <c r="F48" s="21"/>
      <c r="G48" s="21"/>
      <c r="H48" s="21"/>
      <c r="I48" s="21"/>
      <c r="J48" s="21"/>
    </row>
    <row r="49" spans="2:13" ht="20.25">
      <c r="B49" s="1" t="s">
        <v>174</v>
      </c>
      <c r="C49" s="1"/>
      <c r="D49" s="1"/>
      <c r="E49" s="3"/>
      <c r="F49" s="3"/>
      <c r="G49" s="3"/>
      <c r="H49" s="3"/>
      <c r="I49" s="3"/>
      <c r="J49" s="3"/>
      <c r="K49" s="4"/>
      <c r="L49" s="4"/>
      <c r="M49" s="4"/>
    </row>
    <row r="50" spans="2:13" ht="21" thickBot="1">
      <c r="B50" s="1"/>
      <c r="C50" s="1"/>
      <c r="D50" s="1"/>
      <c r="E50" s="3"/>
      <c r="F50" s="3"/>
      <c r="G50" s="3"/>
      <c r="H50" s="3"/>
      <c r="I50" s="3"/>
      <c r="J50" s="3"/>
      <c r="K50" s="4"/>
      <c r="L50" s="4"/>
      <c r="M50" s="4"/>
    </row>
    <row r="51" spans="5:13" ht="20.25">
      <c r="E51" s="111" t="s">
        <v>2</v>
      </c>
      <c r="F51" s="112"/>
      <c r="G51" s="5"/>
      <c r="H51" s="111" t="s">
        <v>3</v>
      </c>
      <c r="I51" s="112"/>
      <c r="J51" s="3"/>
      <c r="K51" s="4"/>
      <c r="L51" s="4"/>
      <c r="M51" s="4"/>
    </row>
    <row r="52" spans="5:13" ht="20.25">
      <c r="E52" s="6" t="s">
        <v>4</v>
      </c>
      <c r="F52" s="7" t="s">
        <v>5</v>
      </c>
      <c r="G52" s="5"/>
      <c r="H52" s="6" t="s">
        <v>4</v>
      </c>
      <c r="I52" s="7" t="s">
        <v>6</v>
      </c>
      <c r="J52" s="3"/>
      <c r="K52" s="4"/>
      <c r="L52" s="4"/>
      <c r="M52" s="4"/>
    </row>
    <row r="53" spans="5:13" ht="20.25">
      <c r="E53" s="6" t="s">
        <v>7</v>
      </c>
      <c r="F53" s="7" t="s">
        <v>8</v>
      </c>
      <c r="G53" s="5"/>
      <c r="H53" s="6" t="s">
        <v>9</v>
      </c>
      <c r="I53" s="7" t="s">
        <v>9</v>
      </c>
      <c r="J53" s="3"/>
      <c r="K53" s="4"/>
      <c r="L53" s="4"/>
      <c r="M53" s="4"/>
    </row>
    <row r="54" spans="5:13" ht="20.25">
      <c r="E54" s="6" t="s">
        <v>10</v>
      </c>
      <c r="F54" s="7" t="s">
        <v>10</v>
      </c>
      <c r="G54" s="5"/>
      <c r="H54" s="6" t="s">
        <v>11</v>
      </c>
      <c r="I54" s="7" t="s">
        <v>11</v>
      </c>
      <c r="J54" s="3"/>
      <c r="K54" s="4"/>
      <c r="L54" s="4"/>
      <c r="M54" s="4"/>
    </row>
    <row r="55" spans="5:13" ht="20.25">
      <c r="E55" s="6" t="s">
        <v>12</v>
      </c>
      <c r="F55" s="7" t="s">
        <v>12</v>
      </c>
      <c r="G55" s="5"/>
      <c r="H55" s="6" t="s">
        <v>13</v>
      </c>
      <c r="I55" s="7" t="s">
        <v>13</v>
      </c>
      <c r="J55" s="3"/>
      <c r="K55" s="4"/>
      <c r="L55" s="4"/>
      <c r="M55" s="4"/>
    </row>
    <row r="56" spans="5:13" ht="20.25">
      <c r="E56" s="8" t="s">
        <v>161</v>
      </c>
      <c r="F56" s="9" t="s">
        <v>162</v>
      </c>
      <c r="G56" s="10"/>
      <c r="H56" s="8" t="s">
        <v>161</v>
      </c>
      <c r="I56" s="9" t="s">
        <v>162</v>
      </c>
      <c r="J56" s="3"/>
      <c r="K56" s="4"/>
      <c r="L56" s="4"/>
      <c r="M56" s="4"/>
    </row>
    <row r="57" spans="5:13" ht="20.25">
      <c r="E57" s="6"/>
      <c r="F57" s="7"/>
      <c r="G57" s="5"/>
      <c r="H57" s="6"/>
      <c r="I57" s="7"/>
      <c r="J57" s="3"/>
      <c r="K57" s="4"/>
      <c r="L57" s="4"/>
      <c r="M57" s="4"/>
    </row>
    <row r="58" spans="5:13" s="11" customFormat="1" ht="20.25">
      <c r="E58" s="6" t="s">
        <v>14</v>
      </c>
      <c r="F58" s="7" t="s">
        <v>14</v>
      </c>
      <c r="G58" s="5"/>
      <c r="H58" s="6" t="s">
        <v>14</v>
      </c>
      <c r="I58" s="7" t="s">
        <v>14</v>
      </c>
      <c r="J58" s="5"/>
      <c r="K58" s="12"/>
      <c r="L58" s="12"/>
      <c r="M58" s="12"/>
    </row>
    <row r="59" spans="5:13" s="11" customFormat="1" ht="20.25">
      <c r="E59" s="6"/>
      <c r="F59" s="7"/>
      <c r="G59" s="5"/>
      <c r="H59" s="6"/>
      <c r="I59" s="7"/>
      <c r="J59" s="5"/>
      <c r="K59" s="12"/>
      <c r="L59" s="12"/>
      <c r="M59" s="12"/>
    </row>
    <row r="60" spans="2:13" ht="20.25">
      <c r="B60" s="2" t="s">
        <v>15</v>
      </c>
      <c r="E60" s="22">
        <f>H60-18403-89</f>
        <v>23736</v>
      </c>
      <c r="F60" s="23">
        <f>I60-19944-161</f>
        <v>7742</v>
      </c>
      <c r="G60" s="24"/>
      <c r="H60" s="22">
        <v>42228</v>
      </c>
      <c r="I60" s="23">
        <f>26658+1189</f>
        <v>27847</v>
      </c>
      <c r="J60" s="24"/>
      <c r="K60" s="24"/>
      <c r="L60" s="25"/>
      <c r="M60" s="25"/>
    </row>
    <row r="61" spans="2:13" ht="20.25">
      <c r="B61" s="2" t="s">
        <v>16</v>
      </c>
      <c r="E61" s="22">
        <f>H61-3196+89</f>
        <v>3378</v>
      </c>
      <c r="F61" s="23">
        <f>I61-2486+161</f>
        <v>1087</v>
      </c>
      <c r="G61" s="24"/>
      <c r="H61" s="22">
        <v>6485</v>
      </c>
      <c r="I61" s="23">
        <f>4601-1189</f>
        <v>3412</v>
      </c>
      <c r="J61" s="24"/>
      <c r="K61" s="24"/>
      <c r="L61" s="25"/>
      <c r="M61" s="25"/>
    </row>
    <row r="62" spans="2:13" ht="20.25">
      <c r="B62" s="2" t="s">
        <v>17</v>
      </c>
      <c r="E62" s="22">
        <f>H62+3877</f>
        <v>-1918</v>
      </c>
      <c r="F62" s="23">
        <f>I62+6648</f>
        <v>-3235</v>
      </c>
      <c r="G62" s="24"/>
      <c r="H62" s="22">
        <f>-1836-3693-266</f>
        <v>-5795</v>
      </c>
      <c r="I62" s="23">
        <v>-9883</v>
      </c>
      <c r="J62" s="24"/>
      <c r="K62" s="24"/>
      <c r="L62" s="25"/>
      <c r="M62" s="25"/>
    </row>
    <row r="63" spans="2:13" ht="20.25">
      <c r="B63" s="2" t="s">
        <v>18</v>
      </c>
      <c r="E63" s="26">
        <f>H63+17864</f>
        <v>-17358</v>
      </c>
      <c r="F63" s="27">
        <f>I63+17622</f>
        <v>-6734</v>
      </c>
      <c r="G63" s="28"/>
      <c r="H63" s="26">
        <v>-35222</v>
      </c>
      <c r="I63" s="27">
        <f>-24174-182</f>
        <v>-24356</v>
      </c>
      <c r="J63" s="24"/>
      <c r="K63" s="24"/>
      <c r="L63" s="25"/>
      <c r="M63" s="25"/>
    </row>
    <row r="64" spans="2:13" ht="20.25">
      <c r="B64" s="2" t="s">
        <v>149</v>
      </c>
      <c r="E64" s="22">
        <f>SUM(E60:E63)</f>
        <v>7838</v>
      </c>
      <c r="F64" s="23">
        <f>SUM(F60:F63)</f>
        <v>-1140</v>
      </c>
      <c r="G64" s="28"/>
      <c r="H64" s="22">
        <f>SUM(H60:H63)</f>
        <v>7696</v>
      </c>
      <c r="I64" s="23">
        <f>SUM(I60:I63)</f>
        <v>-2980</v>
      </c>
      <c r="J64" s="24"/>
      <c r="K64" s="24"/>
      <c r="L64" s="25"/>
      <c r="M64" s="25"/>
    </row>
    <row r="65" spans="2:13" ht="20.25">
      <c r="B65" s="2" t="s">
        <v>19</v>
      </c>
      <c r="E65" s="22">
        <f>H65+169</f>
        <v>-443</v>
      </c>
      <c r="F65" s="23">
        <f>I65+177</f>
        <v>-85</v>
      </c>
      <c r="G65" s="28"/>
      <c r="H65" s="22">
        <v>-612</v>
      </c>
      <c r="I65" s="23">
        <v>-262</v>
      </c>
      <c r="J65" s="24"/>
      <c r="K65" s="24"/>
      <c r="L65" s="25"/>
      <c r="M65" s="25"/>
    </row>
    <row r="66" spans="2:13" ht="20.25">
      <c r="B66" s="2" t="s">
        <v>20</v>
      </c>
      <c r="E66" s="26">
        <f>H66-318</f>
        <v>401</v>
      </c>
      <c r="F66" s="27">
        <f>I66-680</f>
        <v>-73</v>
      </c>
      <c r="G66" s="28"/>
      <c r="H66" s="26">
        <v>719</v>
      </c>
      <c r="I66" s="27">
        <v>607</v>
      </c>
      <c r="J66" s="24"/>
      <c r="K66" s="24"/>
      <c r="L66" s="25"/>
      <c r="M66" s="25"/>
    </row>
    <row r="67" spans="2:13" ht="20.25">
      <c r="B67" s="2" t="s">
        <v>146</v>
      </c>
      <c r="E67" s="22">
        <f>SUM(E64:E66)</f>
        <v>7796</v>
      </c>
      <c r="F67" s="23">
        <f>SUM(F64:F66)</f>
        <v>-1298</v>
      </c>
      <c r="G67" s="28"/>
      <c r="H67" s="22">
        <f>SUM(H64:H66)</f>
        <v>7803</v>
      </c>
      <c r="I67" s="23">
        <f>SUM(I64:I66)</f>
        <v>-2635</v>
      </c>
      <c r="J67" s="24"/>
      <c r="K67" s="24"/>
      <c r="L67" s="25"/>
      <c r="M67" s="25"/>
    </row>
    <row r="68" spans="2:13" ht="20.25">
      <c r="B68" s="2" t="s">
        <v>21</v>
      </c>
      <c r="E68" s="22">
        <f>H68+207</f>
        <v>-2233</v>
      </c>
      <c r="F68" s="23">
        <f>I68+474</f>
        <v>-223</v>
      </c>
      <c r="G68" s="28"/>
      <c r="H68" s="22">
        <v>-2440</v>
      </c>
      <c r="I68" s="23">
        <v>-697</v>
      </c>
      <c r="J68" s="24"/>
      <c r="K68" s="24"/>
      <c r="L68" s="25"/>
      <c r="M68" s="25"/>
    </row>
    <row r="69" spans="2:13" ht="20.25">
      <c r="B69" s="2" t="s">
        <v>22</v>
      </c>
      <c r="E69" s="26">
        <f>H69</f>
        <v>-215</v>
      </c>
      <c r="F69" s="27">
        <f>I69+192</f>
        <v>10</v>
      </c>
      <c r="G69" s="28"/>
      <c r="H69" s="26">
        <v>-215</v>
      </c>
      <c r="I69" s="27">
        <v>-182</v>
      </c>
      <c r="J69" s="24"/>
      <c r="K69" s="24"/>
      <c r="L69" s="25"/>
      <c r="M69" s="25"/>
    </row>
    <row r="70" spans="2:13" ht="20.25">
      <c r="B70" s="2" t="s">
        <v>150</v>
      </c>
      <c r="E70" s="22">
        <f>SUM(E67:E69)</f>
        <v>5348</v>
      </c>
      <c r="F70" s="23">
        <f>SUM(F67:F69)</f>
        <v>-1511</v>
      </c>
      <c r="G70" s="28"/>
      <c r="H70" s="22">
        <f>SUM(H67:H69)</f>
        <v>5148</v>
      </c>
      <c r="I70" s="23">
        <f>SUM(I67:I69)</f>
        <v>-3514</v>
      </c>
      <c r="J70" s="24"/>
      <c r="K70" s="24"/>
      <c r="L70" s="25"/>
      <c r="M70" s="25"/>
    </row>
    <row r="71" spans="2:13" ht="20.25">
      <c r="B71" s="2" t="s">
        <v>23</v>
      </c>
      <c r="E71" s="22">
        <f>H71-36</f>
        <v>10</v>
      </c>
      <c r="F71" s="23">
        <f>I71-7</f>
        <v>10</v>
      </c>
      <c r="G71" s="28"/>
      <c r="H71" s="22">
        <v>46</v>
      </c>
      <c r="I71" s="23">
        <v>17</v>
      </c>
      <c r="J71" s="24"/>
      <c r="K71" s="24"/>
      <c r="L71" s="25"/>
      <c r="M71" s="25"/>
    </row>
    <row r="72" spans="2:13" ht="21" thickBot="1">
      <c r="B72" s="2" t="s">
        <v>151</v>
      </c>
      <c r="E72" s="29">
        <f>SUM(E70:E71)</f>
        <v>5358</v>
      </c>
      <c r="F72" s="30">
        <f>SUM(F70:F71)</f>
        <v>-1501</v>
      </c>
      <c r="G72" s="28"/>
      <c r="H72" s="29">
        <f>SUM(H70:H71)</f>
        <v>5194</v>
      </c>
      <c r="I72" s="30">
        <f>SUM(I70:I71)</f>
        <v>-3497</v>
      </c>
      <c r="J72" s="24"/>
      <c r="K72" s="24"/>
      <c r="L72" s="25"/>
      <c r="M72" s="25"/>
    </row>
    <row r="73" spans="5:13" ht="21" thickTop="1">
      <c r="E73" s="22"/>
      <c r="F73" s="23"/>
      <c r="G73" s="28"/>
      <c r="H73" s="22"/>
      <c r="I73" s="23"/>
      <c r="J73" s="24"/>
      <c r="K73" s="24"/>
      <c r="L73" s="25"/>
      <c r="M73" s="25"/>
    </row>
    <row r="74" spans="2:13" ht="20.25">
      <c r="B74" s="2" t="s">
        <v>148</v>
      </c>
      <c r="E74" s="31">
        <f>E564</f>
        <v>2.401958147291409</v>
      </c>
      <c r="F74" s="32">
        <f>F564</f>
        <v>-0.6728889845248982</v>
      </c>
      <c r="G74" s="33"/>
      <c r="H74" s="31">
        <f>H564</f>
        <v>2.3284379651048113</v>
      </c>
      <c r="I74" s="32">
        <f>I564</f>
        <v>-1.5676833969910522</v>
      </c>
      <c r="J74" s="24"/>
      <c r="K74" s="24"/>
      <c r="L74" s="25"/>
      <c r="M74" s="25"/>
    </row>
    <row r="75" spans="5:9" ht="21" thickBot="1">
      <c r="E75" s="19"/>
      <c r="F75" s="20"/>
      <c r="G75" s="34"/>
      <c r="H75" s="19"/>
      <c r="I75" s="20"/>
    </row>
    <row r="76" spans="5:9" ht="20.25">
      <c r="E76" s="34"/>
      <c r="F76" s="34"/>
      <c r="G76" s="34"/>
      <c r="H76" s="34"/>
      <c r="I76" s="34"/>
    </row>
    <row r="77" spans="5:9" ht="20.25">
      <c r="E77" s="34"/>
      <c r="F77" s="34"/>
      <c r="H77" s="34"/>
      <c r="I77" s="34"/>
    </row>
    <row r="78" spans="5:9" ht="20.25">
      <c r="E78" s="34"/>
      <c r="F78" s="34"/>
      <c r="H78" s="34"/>
      <c r="I78" s="34"/>
    </row>
    <row r="79" spans="5:9" ht="20.25">
      <c r="E79" s="34"/>
      <c r="F79" s="34"/>
      <c r="H79" s="34"/>
      <c r="I79" s="34"/>
    </row>
    <row r="80" spans="5:9" ht="20.25">
      <c r="E80" s="34"/>
      <c r="F80" s="34"/>
      <c r="H80" s="34"/>
      <c r="I80" s="34"/>
    </row>
    <row r="81" spans="5:9" ht="20.25">
      <c r="E81" s="34"/>
      <c r="F81" s="34"/>
      <c r="H81" s="34"/>
      <c r="I81" s="34"/>
    </row>
    <row r="82" spans="5:9" ht="20.25">
      <c r="E82" s="34"/>
      <c r="F82" s="34"/>
      <c r="H82" s="34"/>
      <c r="I82" s="34"/>
    </row>
    <row r="83" spans="5:9" ht="20.25">
      <c r="E83" s="34"/>
      <c r="F83" s="34"/>
      <c r="H83" s="34"/>
      <c r="I83" s="34"/>
    </row>
    <row r="84" spans="5:9" ht="20.25">
      <c r="E84" s="34"/>
      <c r="F84" s="34"/>
      <c r="H84" s="34"/>
      <c r="I84" s="34"/>
    </row>
    <row r="85" spans="5:9" ht="20.25">
      <c r="E85" s="34"/>
      <c r="F85" s="34"/>
      <c r="H85" s="34"/>
      <c r="I85" s="34"/>
    </row>
    <row r="86" spans="5:9" ht="20.25">
      <c r="E86" s="34"/>
      <c r="F86" s="34"/>
      <c r="H86" s="34"/>
      <c r="I86" s="34"/>
    </row>
    <row r="87" spans="5:9" ht="20.25">
      <c r="E87" s="34"/>
      <c r="F87" s="34"/>
      <c r="H87" s="34"/>
      <c r="I87" s="34"/>
    </row>
    <row r="88" spans="5:9" ht="20.25">
      <c r="E88" s="34"/>
      <c r="F88" s="34"/>
      <c r="H88" s="34"/>
      <c r="I88" s="34"/>
    </row>
    <row r="89" spans="5:9" ht="20.25">
      <c r="E89" s="34"/>
      <c r="F89" s="34"/>
      <c r="H89" s="34"/>
      <c r="I89" s="34"/>
    </row>
    <row r="90" spans="5:9" ht="20.25">
      <c r="E90" s="34"/>
      <c r="F90" s="34"/>
      <c r="H90" s="34"/>
      <c r="I90" s="34"/>
    </row>
    <row r="91" s="1" customFormat="1" ht="20.25"/>
    <row r="92" s="1" customFormat="1" ht="20.25"/>
    <row r="93" s="1" customFormat="1" ht="20.25"/>
    <row r="94" s="1" customFormat="1" ht="20.25"/>
    <row r="95" s="1" customFormat="1" ht="20.25"/>
    <row r="96" s="1" customFormat="1" ht="20.25"/>
    <row r="97" s="1" customFormat="1" ht="20.25"/>
    <row r="98" s="1" customFormat="1" ht="20.25"/>
    <row r="99" s="1" customFormat="1" ht="20.25">
      <c r="B99" s="1" t="s">
        <v>106</v>
      </c>
    </row>
    <row r="100" spans="2:4" s="1" customFormat="1" ht="20.25">
      <c r="B100" s="1" t="s">
        <v>107</v>
      </c>
      <c r="C100" s="2"/>
      <c r="D100" s="2"/>
    </row>
    <row r="101" s="1" customFormat="1" ht="20.25"/>
    <row r="102" s="1" customFormat="1" ht="20.25"/>
    <row r="103" spans="2:10" s="1" customFormat="1" ht="20.25">
      <c r="B103" s="1" t="s">
        <v>0</v>
      </c>
      <c r="E103" s="21"/>
      <c r="F103" s="21"/>
      <c r="G103" s="21"/>
      <c r="H103" s="21"/>
      <c r="I103" s="21"/>
      <c r="J103" s="21"/>
    </row>
    <row r="104" spans="2:10" s="1" customFormat="1" ht="20.25">
      <c r="B104" s="1" t="s">
        <v>1</v>
      </c>
      <c r="E104" s="21"/>
      <c r="F104" s="21"/>
      <c r="G104" s="21"/>
      <c r="H104" s="21"/>
      <c r="I104" s="21"/>
      <c r="J104" s="21"/>
    </row>
    <row r="105" s="1" customFormat="1" ht="20.25"/>
    <row r="106" s="1" customFormat="1" ht="20.25">
      <c r="B106" s="1" t="s">
        <v>109</v>
      </c>
    </row>
    <row r="107" s="1" customFormat="1" ht="21" thickBot="1">
      <c r="B107" s="1" t="s">
        <v>163</v>
      </c>
    </row>
    <row r="108" spans="6:8" s="1" customFormat="1" ht="20.25">
      <c r="F108" s="35" t="s">
        <v>128</v>
      </c>
      <c r="H108" s="35" t="s">
        <v>24</v>
      </c>
    </row>
    <row r="109" spans="6:8" s="1" customFormat="1" ht="20.25">
      <c r="F109" s="36" t="s">
        <v>25</v>
      </c>
      <c r="G109" s="11"/>
      <c r="H109" s="36" t="s">
        <v>25</v>
      </c>
    </row>
    <row r="110" spans="6:8" ht="20.25">
      <c r="F110" s="37" t="s">
        <v>160</v>
      </c>
      <c r="G110" s="38"/>
      <c r="H110" s="39" t="s">
        <v>26</v>
      </c>
    </row>
    <row r="111" spans="6:8" ht="20.25">
      <c r="F111" s="36" t="s">
        <v>14</v>
      </c>
      <c r="G111" s="11"/>
      <c r="H111" s="36" t="s">
        <v>14</v>
      </c>
    </row>
    <row r="112" spans="6:8" ht="20.25">
      <c r="F112" s="40"/>
      <c r="H112" s="40"/>
    </row>
    <row r="113" spans="2:8" ht="20.25">
      <c r="B113" s="1" t="s">
        <v>27</v>
      </c>
      <c r="C113" s="1"/>
      <c r="D113" s="1"/>
      <c r="F113" s="40"/>
      <c r="H113" s="40"/>
    </row>
    <row r="114" spans="6:9" ht="20.25">
      <c r="F114" s="41"/>
      <c r="G114" s="42"/>
      <c r="H114" s="41"/>
      <c r="I114" s="42"/>
    </row>
    <row r="115" spans="2:9" ht="20.25">
      <c r="B115" s="2" t="s">
        <v>28</v>
      </c>
      <c r="F115" s="41">
        <v>29181</v>
      </c>
      <c r="G115" s="42"/>
      <c r="H115" s="41">
        <v>31179</v>
      </c>
      <c r="I115" s="42"/>
    </row>
    <row r="116" spans="2:9" ht="20.25">
      <c r="B116" s="2" t="s">
        <v>29</v>
      </c>
      <c r="F116" s="41">
        <v>21920</v>
      </c>
      <c r="G116" s="42"/>
      <c r="H116" s="41">
        <v>20680</v>
      </c>
      <c r="I116" s="42"/>
    </row>
    <row r="117" spans="2:9" ht="20.25">
      <c r="B117" s="2" t="s">
        <v>30</v>
      </c>
      <c r="F117" s="41">
        <v>1509</v>
      </c>
      <c r="G117" s="42"/>
      <c r="H117" s="41">
        <v>1509</v>
      </c>
      <c r="I117" s="42"/>
    </row>
    <row r="118" spans="2:9" ht="20.25">
      <c r="B118" s="2" t="s">
        <v>31</v>
      </c>
      <c r="F118" s="41">
        <f>50968+1019</f>
        <v>51987</v>
      </c>
      <c r="G118" s="42"/>
      <c r="H118" s="41">
        <v>53859</v>
      </c>
      <c r="I118" s="42"/>
    </row>
    <row r="119" spans="2:9" ht="20.25">
      <c r="B119" s="2" t="s">
        <v>32</v>
      </c>
      <c r="F119" s="41">
        <v>4500</v>
      </c>
      <c r="G119" s="42"/>
      <c r="H119" s="41">
        <v>6000</v>
      </c>
      <c r="I119" s="42"/>
    </row>
    <row r="120" spans="6:9" ht="20.25">
      <c r="F120" s="41"/>
      <c r="G120" s="43"/>
      <c r="H120" s="41"/>
      <c r="I120" s="42"/>
    </row>
    <row r="121" spans="6:9" ht="20.25">
      <c r="F121" s="44">
        <f>SUM(F115:F120)</f>
        <v>109097</v>
      </c>
      <c r="G121" s="43"/>
      <c r="H121" s="44">
        <f>SUM(H115:H120)</f>
        <v>113227</v>
      </c>
      <c r="I121" s="42"/>
    </row>
    <row r="122" spans="6:9" ht="20.25">
      <c r="F122" s="41"/>
      <c r="G122" s="43"/>
      <c r="H122" s="41"/>
      <c r="I122" s="42"/>
    </row>
    <row r="123" spans="2:9" ht="20.25">
      <c r="B123" s="1" t="s">
        <v>33</v>
      </c>
      <c r="C123" s="1"/>
      <c r="D123" s="1"/>
      <c r="F123" s="41"/>
      <c r="G123" s="43"/>
      <c r="H123" s="41"/>
      <c r="I123" s="42"/>
    </row>
    <row r="124" spans="6:9" ht="20.25">
      <c r="F124" s="41"/>
      <c r="G124" s="43"/>
      <c r="H124" s="41"/>
      <c r="I124" s="42"/>
    </row>
    <row r="125" spans="2:9" ht="20.25">
      <c r="B125" s="2" t="s">
        <v>34</v>
      </c>
      <c r="F125" s="41">
        <v>460111</v>
      </c>
      <c r="G125" s="43"/>
      <c r="H125" s="41">
        <v>99247</v>
      </c>
      <c r="I125" s="42"/>
    </row>
    <row r="126" spans="2:9" ht="20.25">
      <c r="B126" s="2" t="s">
        <v>32</v>
      </c>
      <c r="F126" s="41">
        <f>5485-20+2</f>
        <v>5467</v>
      </c>
      <c r="G126" s="43"/>
      <c r="H126" s="41">
        <v>5689</v>
      </c>
      <c r="I126" s="42"/>
    </row>
    <row r="127" spans="2:9" ht="20.25">
      <c r="B127" s="2" t="s">
        <v>35</v>
      </c>
      <c r="F127" s="41">
        <v>259</v>
      </c>
      <c r="G127" s="43"/>
      <c r="H127" s="41">
        <v>252</v>
      </c>
      <c r="I127" s="42"/>
    </row>
    <row r="128" spans="2:9" ht="20.25">
      <c r="B128" s="2" t="s">
        <v>36</v>
      </c>
      <c r="F128" s="41">
        <v>2318</v>
      </c>
      <c r="G128" s="43"/>
      <c r="H128" s="41">
        <v>4422</v>
      </c>
      <c r="I128" s="42"/>
    </row>
    <row r="129" spans="2:9" ht="20.25">
      <c r="B129" s="2" t="s">
        <v>37</v>
      </c>
      <c r="F129" s="41">
        <v>54171</v>
      </c>
      <c r="G129" s="43"/>
      <c r="H129" s="41">
        <v>86398</v>
      </c>
      <c r="I129" s="42"/>
    </row>
    <row r="130" spans="6:9" ht="20.25">
      <c r="F130" s="41"/>
      <c r="G130" s="43"/>
      <c r="H130" s="41"/>
      <c r="I130" s="42"/>
    </row>
    <row r="131" spans="6:9" ht="20.25">
      <c r="F131" s="44">
        <f>SUM(F125:F130)</f>
        <v>522326</v>
      </c>
      <c r="G131" s="43"/>
      <c r="H131" s="44">
        <f>SUM(H125:H130)</f>
        <v>196008</v>
      </c>
      <c r="I131" s="42"/>
    </row>
    <row r="132" spans="6:9" ht="20.25">
      <c r="F132" s="41"/>
      <c r="G132" s="43"/>
      <c r="H132" s="41"/>
      <c r="I132" s="42"/>
    </row>
    <row r="133" spans="2:9" ht="20.25">
      <c r="B133" s="1" t="s">
        <v>38</v>
      </c>
      <c r="C133" s="1"/>
      <c r="D133" s="1"/>
      <c r="F133" s="41"/>
      <c r="G133" s="43"/>
      <c r="H133" s="41"/>
      <c r="I133" s="42"/>
    </row>
    <row r="134" spans="6:9" ht="20.25">
      <c r="F134" s="41"/>
      <c r="G134" s="43"/>
      <c r="H134" s="41"/>
      <c r="I134" s="42"/>
    </row>
    <row r="135" spans="2:9" ht="20.25">
      <c r="B135" s="2" t="s">
        <v>39</v>
      </c>
      <c r="F135" s="41">
        <v>328444</v>
      </c>
      <c r="G135" s="43"/>
      <c r="H135" s="41">
        <v>49726</v>
      </c>
      <c r="I135" s="42"/>
    </row>
    <row r="136" spans="2:9" ht="20.25">
      <c r="B136" s="2" t="s">
        <v>40</v>
      </c>
      <c r="F136" s="41">
        <v>16433</v>
      </c>
      <c r="G136" s="43"/>
      <c r="H136" s="41">
        <v>9789</v>
      </c>
      <c r="I136" s="42"/>
    </row>
    <row r="137" spans="2:9" ht="20.25">
      <c r="B137" s="2" t="s">
        <v>41</v>
      </c>
      <c r="F137" s="41">
        <v>17717</v>
      </c>
      <c r="G137" s="43"/>
      <c r="H137" s="41">
        <v>12548</v>
      </c>
      <c r="I137" s="42"/>
    </row>
    <row r="138" spans="2:9" ht="20.25">
      <c r="B138" s="2" t="s">
        <v>42</v>
      </c>
      <c r="F138" s="41">
        <v>17</v>
      </c>
      <c r="G138" s="43"/>
      <c r="H138" s="41">
        <v>23</v>
      </c>
      <c r="I138" s="42"/>
    </row>
    <row r="139" spans="2:9" ht="20.25">
      <c r="B139" s="2" t="s">
        <v>172</v>
      </c>
      <c r="F139" s="41">
        <v>20000</v>
      </c>
      <c r="G139" s="43"/>
      <c r="H139" s="41">
        <v>0</v>
      </c>
      <c r="I139" s="42"/>
    </row>
    <row r="140" spans="2:9" ht="20.25">
      <c r="B140" s="2" t="s">
        <v>156</v>
      </c>
      <c r="F140" s="41">
        <v>6515</v>
      </c>
      <c r="G140" s="43"/>
      <c r="H140" s="41">
        <v>0</v>
      </c>
      <c r="I140" s="42"/>
    </row>
    <row r="141" spans="6:9" ht="20.25">
      <c r="F141" s="41"/>
      <c r="G141" s="43"/>
      <c r="H141" s="41"/>
      <c r="I141" s="42"/>
    </row>
    <row r="142" spans="6:9" ht="20.25">
      <c r="F142" s="44">
        <f>SUM(F135:F141)</f>
        <v>389126</v>
      </c>
      <c r="G142" s="43"/>
      <c r="H142" s="44">
        <f>SUM(H135:H141)</f>
        <v>72086</v>
      </c>
      <c r="I142" s="42"/>
    </row>
    <row r="143" spans="2:9" ht="20.25">
      <c r="B143" s="1" t="s">
        <v>43</v>
      </c>
      <c r="C143" s="1"/>
      <c r="D143" s="1"/>
      <c r="F143" s="44">
        <f>F131-F142</f>
        <v>133200</v>
      </c>
      <c r="G143" s="43"/>
      <c r="H143" s="44">
        <f>H131-H142</f>
        <v>123922</v>
      </c>
      <c r="I143" s="42"/>
    </row>
    <row r="144" spans="6:9" ht="21" thickBot="1">
      <c r="F144" s="45">
        <f>F121+F143</f>
        <v>242297</v>
      </c>
      <c r="G144" s="43"/>
      <c r="H144" s="45">
        <f>H121+H143</f>
        <v>237149</v>
      </c>
      <c r="I144" s="42"/>
    </row>
    <row r="145" spans="6:9" ht="21" thickTop="1">
      <c r="F145" s="41"/>
      <c r="G145" s="43"/>
      <c r="H145" s="41"/>
      <c r="I145" s="42"/>
    </row>
    <row r="146" spans="2:9" ht="20.25">
      <c r="B146" s="1" t="s">
        <v>44</v>
      </c>
      <c r="C146" s="1"/>
      <c r="D146" s="1"/>
      <c r="F146" s="41"/>
      <c r="G146" s="43"/>
      <c r="H146" s="41"/>
      <c r="I146" s="42"/>
    </row>
    <row r="147" spans="6:9" ht="20.25">
      <c r="F147" s="41"/>
      <c r="G147" s="43"/>
      <c r="H147" s="41"/>
      <c r="I147" s="42"/>
    </row>
    <row r="148" spans="2:9" ht="20.25">
      <c r="B148" s="2" t="s">
        <v>45</v>
      </c>
      <c r="F148" s="41">
        <v>223068</v>
      </c>
      <c r="G148" s="43"/>
      <c r="H148" s="41">
        <v>223068</v>
      </c>
      <c r="I148" s="42"/>
    </row>
    <row r="149" spans="2:9" ht="20.25">
      <c r="B149" s="2" t="s">
        <v>46</v>
      </c>
      <c r="F149" s="46">
        <f>SUM(F183:I183)</f>
        <v>18716</v>
      </c>
      <c r="G149" s="47"/>
      <c r="H149" s="48">
        <f>SUM(F179:I179)</f>
        <v>13522</v>
      </c>
      <c r="I149" s="42"/>
    </row>
    <row r="150" spans="2:9" ht="20.25">
      <c r="B150" s="2" t="s">
        <v>47</v>
      </c>
      <c r="F150" s="41">
        <f>SUM(F148:F149)</f>
        <v>241784</v>
      </c>
      <c r="G150" s="43"/>
      <c r="H150" s="41">
        <f>SUM(H148:H149)</f>
        <v>236590</v>
      </c>
      <c r="I150" s="42"/>
    </row>
    <row r="151" spans="2:10" ht="20.25">
      <c r="B151" s="2" t="s">
        <v>23</v>
      </c>
      <c r="F151" s="41">
        <v>474</v>
      </c>
      <c r="G151" s="43"/>
      <c r="H151" s="41">
        <v>520</v>
      </c>
      <c r="I151" s="42"/>
      <c r="J151" s="42"/>
    </row>
    <row r="152" spans="6:10" ht="20.25">
      <c r="F152" s="44">
        <f>SUM(F150:F151)</f>
        <v>242258</v>
      </c>
      <c r="G152" s="43"/>
      <c r="H152" s="44">
        <f>SUM(H150:H151)</f>
        <v>237110</v>
      </c>
      <c r="I152" s="42"/>
      <c r="J152" s="42"/>
    </row>
    <row r="153" spans="2:10" ht="20.25">
      <c r="B153" s="2" t="s">
        <v>48</v>
      </c>
      <c r="F153" s="41">
        <v>39</v>
      </c>
      <c r="G153" s="43"/>
      <c r="H153" s="41">
        <v>39</v>
      </c>
      <c r="I153" s="42"/>
      <c r="J153" s="42"/>
    </row>
    <row r="154" spans="6:10" ht="21" thickBot="1">
      <c r="F154" s="45">
        <f>SUM(F152:F153)</f>
        <v>242297</v>
      </c>
      <c r="G154" s="43"/>
      <c r="H154" s="45">
        <f>SUM(H152:H153)</f>
        <v>237149</v>
      </c>
      <c r="I154" s="42"/>
      <c r="J154" s="42"/>
    </row>
    <row r="155" spans="5:10" ht="21.75" thickBot="1" thickTop="1">
      <c r="E155" s="42"/>
      <c r="F155" s="49"/>
      <c r="G155" s="43"/>
      <c r="H155" s="49"/>
      <c r="I155" s="42"/>
      <c r="J155" s="42"/>
    </row>
    <row r="156" spans="5:10" ht="20.25">
      <c r="E156" s="42"/>
      <c r="F156" s="43"/>
      <c r="G156" s="43"/>
      <c r="H156" s="43"/>
      <c r="I156" s="42"/>
      <c r="J156" s="42"/>
    </row>
    <row r="157" spans="5:10" ht="20.25">
      <c r="E157" s="42"/>
      <c r="F157" s="43"/>
      <c r="G157" s="43"/>
      <c r="H157" s="43"/>
      <c r="I157" s="42"/>
      <c r="J157" s="42"/>
    </row>
    <row r="158" s="1" customFormat="1" ht="20.25">
      <c r="G158" s="50"/>
    </row>
    <row r="159" spans="3:7" s="1" customFormat="1" ht="20.25">
      <c r="C159" s="2"/>
      <c r="D159" s="2"/>
      <c r="G159" s="50"/>
    </row>
    <row r="160" spans="2:10" ht="20.25">
      <c r="B160" s="1" t="s">
        <v>134</v>
      </c>
      <c r="E160" s="42"/>
      <c r="F160" s="43"/>
      <c r="G160" s="42"/>
      <c r="H160" s="43"/>
      <c r="I160" s="42"/>
      <c r="J160" s="42"/>
    </row>
    <row r="161" spans="2:10" ht="20.25">
      <c r="B161" s="1" t="s">
        <v>107</v>
      </c>
      <c r="E161" s="42"/>
      <c r="F161" s="43"/>
      <c r="G161" s="42"/>
      <c r="H161" s="43"/>
      <c r="I161" s="42"/>
      <c r="J161" s="42"/>
    </row>
    <row r="162" spans="5:10" ht="20.25">
      <c r="E162" s="42"/>
      <c r="F162" s="43"/>
      <c r="G162" s="42"/>
      <c r="H162" s="43"/>
      <c r="I162" s="42"/>
      <c r="J162" s="42"/>
    </row>
    <row r="164" ht="20.25">
      <c r="J164" s="1"/>
    </row>
    <row r="165" spans="3:4" s="1" customFormat="1" ht="20.25">
      <c r="C165" s="2"/>
      <c r="D165" s="2"/>
    </row>
    <row r="166" spans="3:4" s="1" customFormat="1" ht="20.25">
      <c r="C166" s="2"/>
      <c r="D166" s="2"/>
    </row>
    <row r="168" spans="2:10" s="1" customFormat="1" ht="20.25">
      <c r="B168" s="1" t="s">
        <v>0</v>
      </c>
      <c r="E168" s="21"/>
      <c r="F168" s="21"/>
      <c r="G168" s="21"/>
      <c r="H168" s="21"/>
      <c r="I168" s="21"/>
      <c r="J168" s="21"/>
    </row>
    <row r="169" spans="2:10" s="1" customFormat="1" ht="20.25">
      <c r="B169" s="1" t="s">
        <v>1</v>
      </c>
      <c r="E169" s="21"/>
      <c r="F169" s="21"/>
      <c r="G169" s="21"/>
      <c r="H169" s="21"/>
      <c r="I169" s="21"/>
      <c r="J169" s="21"/>
    </row>
    <row r="170" s="1" customFormat="1" ht="20.25"/>
    <row r="171" s="1" customFormat="1" ht="20.25">
      <c r="B171" s="1" t="s">
        <v>110</v>
      </c>
    </row>
    <row r="172" s="1" customFormat="1" ht="20.25">
      <c r="B172" s="1" t="s">
        <v>164</v>
      </c>
    </row>
    <row r="174" spans="2:10" ht="20.25">
      <c r="B174" s="51" t="s">
        <v>165</v>
      </c>
      <c r="E174" s="52" t="s">
        <v>49</v>
      </c>
      <c r="F174" s="52" t="s">
        <v>49</v>
      </c>
      <c r="G174" s="52"/>
      <c r="H174" s="52" t="s">
        <v>50</v>
      </c>
      <c r="I174" s="52" t="s">
        <v>51</v>
      </c>
      <c r="J174" s="52" t="s">
        <v>52</v>
      </c>
    </row>
    <row r="175" spans="5:10" ht="20.25">
      <c r="E175" s="52" t="s">
        <v>50</v>
      </c>
      <c r="F175" s="52" t="s">
        <v>53</v>
      </c>
      <c r="G175" s="52"/>
      <c r="H175" s="52" t="s">
        <v>46</v>
      </c>
      <c r="I175" s="52" t="s">
        <v>54</v>
      </c>
      <c r="J175" s="52" t="s">
        <v>55</v>
      </c>
    </row>
    <row r="176" spans="5:10" ht="20.25">
      <c r="E176" s="52"/>
      <c r="F176" s="52"/>
      <c r="G176" s="52"/>
      <c r="H176" s="52"/>
      <c r="I176" s="52"/>
      <c r="J176" s="52" t="s">
        <v>129</v>
      </c>
    </row>
    <row r="177" spans="5:10" ht="20.25">
      <c r="E177" s="52" t="s">
        <v>14</v>
      </c>
      <c r="F177" s="52" t="s">
        <v>14</v>
      </c>
      <c r="G177" s="52"/>
      <c r="H177" s="52" t="s">
        <v>14</v>
      </c>
      <c r="I177" s="52" t="s">
        <v>14</v>
      </c>
      <c r="J177" s="52" t="s">
        <v>14</v>
      </c>
    </row>
    <row r="178" spans="5:10" ht="20.25">
      <c r="E178" s="52"/>
      <c r="F178" s="52"/>
      <c r="G178" s="52"/>
      <c r="H178" s="52"/>
      <c r="I178" s="52"/>
      <c r="J178" s="52"/>
    </row>
    <row r="179" spans="2:10" ht="20.25">
      <c r="B179" s="1" t="s">
        <v>56</v>
      </c>
      <c r="C179" s="1"/>
      <c r="E179" s="53">
        <v>223068</v>
      </c>
      <c r="F179" s="53">
        <v>79437</v>
      </c>
      <c r="G179" s="53"/>
      <c r="H179" s="53">
        <v>87000</v>
      </c>
      <c r="I179" s="54">
        <v>-152915</v>
      </c>
      <c r="J179" s="53">
        <f>SUM(E179:I179)</f>
        <v>236590</v>
      </c>
    </row>
    <row r="180" spans="5:10" ht="20.25">
      <c r="E180" s="53"/>
      <c r="F180" s="53"/>
      <c r="G180" s="53"/>
      <c r="H180" s="53"/>
      <c r="I180" s="54"/>
      <c r="J180" s="53"/>
    </row>
    <row r="181" spans="2:10" ht="20.25">
      <c r="B181" s="2" t="s">
        <v>189</v>
      </c>
      <c r="E181" s="53">
        <v>0</v>
      </c>
      <c r="F181" s="53">
        <v>0</v>
      </c>
      <c r="G181" s="53"/>
      <c r="H181" s="53">
        <v>0</v>
      </c>
      <c r="I181" s="54">
        <f>H72</f>
        <v>5194</v>
      </c>
      <c r="J181" s="54">
        <f>SUM(E181:I181)</f>
        <v>5194</v>
      </c>
    </row>
    <row r="182" spans="5:10" ht="20.25">
      <c r="E182" s="53"/>
      <c r="F182" s="53"/>
      <c r="G182" s="53"/>
      <c r="H182" s="53"/>
      <c r="I182" s="54"/>
      <c r="J182" s="53"/>
    </row>
    <row r="183" spans="2:10" ht="21" thickBot="1">
      <c r="B183" s="1" t="s">
        <v>166</v>
      </c>
      <c r="C183" s="1"/>
      <c r="E183" s="55">
        <f>SUM(E179:E182)</f>
        <v>223068</v>
      </c>
      <c r="F183" s="55">
        <f>SUM(F179:F182)</f>
        <v>79437</v>
      </c>
      <c r="G183" s="55"/>
      <c r="H183" s="55">
        <f>SUM(H179:H182)</f>
        <v>87000</v>
      </c>
      <c r="I183" s="56">
        <f>SUM(I179:I182)</f>
        <v>-147721</v>
      </c>
      <c r="J183" s="55">
        <f>SUM(J179:J182)</f>
        <v>241784</v>
      </c>
    </row>
    <row r="184" spans="5:10" ht="21" thickTop="1">
      <c r="E184" s="42"/>
      <c r="F184" s="42"/>
      <c r="G184" s="42"/>
      <c r="H184" s="42"/>
      <c r="I184" s="42"/>
      <c r="J184" s="42"/>
    </row>
    <row r="185" spans="5:10" ht="20.25">
      <c r="E185" s="42"/>
      <c r="F185" s="42"/>
      <c r="G185" s="42"/>
      <c r="H185" s="42"/>
      <c r="I185" s="42"/>
      <c r="J185" s="42"/>
    </row>
    <row r="186" spans="3:4" s="1" customFormat="1" ht="20.25">
      <c r="C186" s="2"/>
      <c r="D186" s="2"/>
    </row>
    <row r="187" spans="3:4" s="1" customFormat="1" ht="20.25">
      <c r="C187" s="2"/>
      <c r="D187" s="2"/>
    </row>
    <row r="188" spans="2:10" ht="20.25">
      <c r="B188" s="51" t="s">
        <v>167</v>
      </c>
      <c r="E188" s="52" t="s">
        <v>49</v>
      </c>
      <c r="F188" s="52" t="s">
        <v>49</v>
      </c>
      <c r="G188" s="52"/>
      <c r="H188" s="52" t="s">
        <v>50</v>
      </c>
      <c r="I188" s="52" t="s">
        <v>51</v>
      </c>
      <c r="J188" s="52" t="s">
        <v>52</v>
      </c>
    </row>
    <row r="189" spans="5:10" ht="20.25">
      <c r="E189" s="52" t="s">
        <v>50</v>
      </c>
      <c r="F189" s="52" t="s">
        <v>53</v>
      </c>
      <c r="G189" s="52"/>
      <c r="H189" s="52" t="s">
        <v>46</v>
      </c>
      <c r="I189" s="52" t="s">
        <v>54</v>
      </c>
      <c r="J189" s="52" t="s">
        <v>55</v>
      </c>
    </row>
    <row r="190" spans="5:10" ht="20.25">
      <c r="E190" s="52"/>
      <c r="F190" s="52"/>
      <c r="G190" s="52"/>
      <c r="H190" s="52"/>
      <c r="I190" s="52"/>
      <c r="J190" s="52" t="s">
        <v>129</v>
      </c>
    </row>
    <row r="191" spans="5:10" ht="20.25">
      <c r="E191" s="52" t="s">
        <v>14</v>
      </c>
      <c r="F191" s="52" t="s">
        <v>14</v>
      </c>
      <c r="G191" s="52"/>
      <c r="H191" s="52" t="s">
        <v>14</v>
      </c>
      <c r="I191" s="52" t="s">
        <v>14</v>
      </c>
      <c r="J191" s="52" t="s">
        <v>14</v>
      </c>
    </row>
    <row r="192" spans="5:10" ht="20.25">
      <c r="E192" s="52"/>
      <c r="F192" s="52"/>
      <c r="G192" s="52"/>
      <c r="H192" s="52"/>
      <c r="I192" s="52"/>
      <c r="J192" s="52"/>
    </row>
    <row r="193" spans="2:10" ht="20.25">
      <c r="B193" s="1" t="s">
        <v>111</v>
      </c>
      <c r="C193" s="1"/>
      <c r="E193" s="53">
        <v>223068</v>
      </c>
      <c r="F193" s="53">
        <v>79437</v>
      </c>
      <c r="G193" s="53"/>
      <c r="H193" s="53">
        <v>87000</v>
      </c>
      <c r="I193" s="54">
        <v>-26601</v>
      </c>
      <c r="J193" s="53">
        <f>SUM(E193:I193)</f>
        <v>362904</v>
      </c>
    </row>
    <row r="194" spans="5:10" ht="20.25">
      <c r="E194" s="53"/>
      <c r="F194" s="53"/>
      <c r="G194" s="53"/>
      <c r="H194" s="53"/>
      <c r="I194" s="54"/>
      <c r="J194" s="53"/>
    </row>
    <row r="195" spans="2:10" ht="20.25">
      <c r="B195" s="2" t="s">
        <v>57</v>
      </c>
      <c r="E195" s="53">
        <v>0</v>
      </c>
      <c r="F195" s="53">
        <v>0</v>
      </c>
      <c r="G195" s="53"/>
      <c r="H195" s="53">
        <v>0</v>
      </c>
      <c r="I195" s="54">
        <f>I72</f>
        <v>-3497</v>
      </c>
      <c r="J195" s="54">
        <f>SUM(E195:I195)</f>
        <v>-3497</v>
      </c>
    </row>
    <row r="196" spans="5:10" ht="20.25">
      <c r="E196" s="53"/>
      <c r="F196" s="53"/>
      <c r="G196" s="53"/>
      <c r="H196" s="53"/>
      <c r="I196" s="54"/>
      <c r="J196" s="53"/>
    </row>
    <row r="197" spans="2:10" ht="20.25">
      <c r="B197" s="2" t="s">
        <v>175</v>
      </c>
      <c r="E197" s="53">
        <v>0</v>
      </c>
      <c r="F197" s="53">
        <v>0</v>
      </c>
      <c r="G197" s="53"/>
      <c r="H197" s="53">
        <v>0</v>
      </c>
      <c r="I197" s="54">
        <v>-11242</v>
      </c>
      <c r="J197" s="54">
        <f>SUM(E197:I197)</f>
        <v>-11242</v>
      </c>
    </row>
    <row r="198" spans="5:10" ht="20.25">
      <c r="E198" s="53"/>
      <c r="F198" s="53"/>
      <c r="G198" s="53"/>
      <c r="H198" s="53"/>
      <c r="I198" s="54"/>
      <c r="J198" s="53"/>
    </row>
    <row r="199" spans="2:10" ht="21" thickBot="1">
      <c r="B199" s="1" t="s">
        <v>168</v>
      </c>
      <c r="C199" s="1"/>
      <c r="E199" s="55">
        <f>SUM(E193:E196)</f>
        <v>223068</v>
      </c>
      <c r="F199" s="56">
        <f>SUM(F193:F198)</f>
        <v>79437</v>
      </c>
      <c r="G199" s="56"/>
      <c r="H199" s="56">
        <f>SUM(H193:H198)</f>
        <v>87000</v>
      </c>
      <c r="I199" s="56">
        <f>SUM(I193:I198)</f>
        <v>-41340</v>
      </c>
      <c r="J199" s="56">
        <f>SUM(J193:J198)</f>
        <v>348165</v>
      </c>
    </row>
    <row r="200" spans="3:4" s="1" customFormat="1" ht="21" thickTop="1">
      <c r="C200" s="2"/>
      <c r="D200" s="2"/>
    </row>
    <row r="201" spans="3:4" s="1" customFormat="1" ht="20.25">
      <c r="C201" s="2"/>
      <c r="D201" s="2"/>
    </row>
    <row r="202" spans="3:4" s="1" customFormat="1" ht="20.25">
      <c r="C202" s="2"/>
      <c r="D202" s="2"/>
    </row>
    <row r="203" spans="3:4" s="1" customFormat="1" ht="20.25">
      <c r="C203" s="2"/>
      <c r="D203" s="2"/>
    </row>
    <row r="204" spans="3:4" s="1" customFormat="1" ht="20.25">
      <c r="C204" s="2"/>
      <c r="D204" s="2"/>
    </row>
    <row r="205" spans="3:4" s="1" customFormat="1" ht="20.25">
      <c r="C205" s="2"/>
      <c r="D205" s="2"/>
    </row>
    <row r="206" spans="3:4" s="1" customFormat="1" ht="20.25">
      <c r="C206" s="2"/>
      <c r="D206" s="2"/>
    </row>
    <row r="207" spans="3:4" s="1" customFormat="1" ht="20.25">
      <c r="C207" s="2"/>
      <c r="D207" s="2"/>
    </row>
    <row r="208" spans="3:4" s="1" customFormat="1" ht="20.25">
      <c r="C208" s="2"/>
      <c r="D208" s="2"/>
    </row>
    <row r="209" spans="3:4" s="1" customFormat="1" ht="20.25">
      <c r="C209" s="2"/>
      <c r="D209" s="2"/>
    </row>
    <row r="210" spans="3:4" s="1" customFormat="1" ht="20.25">
      <c r="C210" s="2"/>
      <c r="D210" s="2"/>
    </row>
    <row r="211" spans="3:4" s="1" customFormat="1" ht="20.25">
      <c r="C211" s="2"/>
      <c r="D211" s="2"/>
    </row>
    <row r="212" spans="3:4" s="1" customFormat="1" ht="20.25">
      <c r="C212" s="2"/>
      <c r="D212" s="2"/>
    </row>
    <row r="213" spans="3:4" s="1" customFormat="1" ht="20.25">
      <c r="C213" s="2"/>
      <c r="D213" s="2"/>
    </row>
    <row r="214" spans="3:4" s="1" customFormat="1" ht="20.25">
      <c r="C214" s="2"/>
      <c r="D214" s="2"/>
    </row>
    <row r="215" spans="3:4" s="1" customFormat="1" ht="20.25">
      <c r="C215" s="2"/>
      <c r="D215" s="2"/>
    </row>
    <row r="216" spans="3:4" s="1" customFormat="1" ht="20.25">
      <c r="C216" s="2"/>
      <c r="D216" s="2"/>
    </row>
    <row r="217" spans="3:4" s="1" customFormat="1" ht="20.25">
      <c r="C217" s="2"/>
      <c r="D217" s="2"/>
    </row>
    <row r="218" spans="3:4" s="1" customFormat="1" ht="20.25">
      <c r="C218" s="2"/>
      <c r="D218" s="2"/>
    </row>
    <row r="219" spans="3:4" s="1" customFormat="1" ht="20.25">
      <c r="C219" s="2"/>
      <c r="D219" s="2"/>
    </row>
    <row r="220" spans="3:4" s="1" customFormat="1" ht="20.25">
      <c r="C220" s="2"/>
      <c r="D220" s="2"/>
    </row>
    <row r="221" s="1" customFormat="1" ht="20.25"/>
    <row r="222" spans="2:4" s="1" customFormat="1" ht="20.25">
      <c r="B222" s="1" t="s">
        <v>135</v>
      </c>
      <c r="C222" s="2"/>
      <c r="D222" s="2"/>
    </row>
    <row r="223" spans="2:4" s="1" customFormat="1" ht="20.25">
      <c r="B223" s="1" t="s">
        <v>107</v>
      </c>
      <c r="C223" s="2"/>
      <c r="D223" s="2"/>
    </row>
    <row r="224" spans="3:4" s="1" customFormat="1" ht="20.25">
      <c r="C224" s="2"/>
      <c r="D224" s="2"/>
    </row>
    <row r="225" spans="2:11" ht="20.25">
      <c r="B225" s="57" t="s">
        <v>58</v>
      </c>
      <c r="C225" s="57"/>
      <c r="D225" s="57"/>
      <c r="K225" s="58"/>
    </row>
    <row r="226" spans="2:11" ht="20.25">
      <c r="B226" s="57" t="s">
        <v>1</v>
      </c>
      <c r="C226" s="57"/>
      <c r="D226" s="57"/>
      <c r="K226" s="58"/>
    </row>
    <row r="227" spans="2:11" ht="15" customHeight="1">
      <c r="B227" s="57"/>
      <c r="C227" s="57"/>
      <c r="D227" s="57"/>
      <c r="K227" s="58"/>
    </row>
    <row r="228" spans="2:11" ht="20.25">
      <c r="B228" s="1" t="s">
        <v>59</v>
      </c>
      <c r="C228" s="1"/>
      <c r="D228" s="1"/>
      <c r="K228" s="58"/>
    </row>
    <row r="229" spans="2:11" ht="21" thickBot="1">
      <c r="B229" s="1" t="s">
        <v>169</v>
      </c>
      <c r="C229" s="1"/>
      <c r="D229" s="1"/>
      <c r="K229" s="58"/>
    </row>
    <row r="230" spans="2:11" ht="20.25">
      <c r="B230" s="1"/>
      <c r="C230" s="1"/>
      <c r="D230" s="1"/>
      <c r="F230" s="59" t="s">
        <v>170</v>
      </c>
      <c r="H230" s="59" t="s">
        <v>170</v>
      </c>
      <c r="K230" s="58"/>
    </row>
    <row r="231" spans="2:11" ht="20.25">
      <c r="B231" s="1"/>
      <c r="C231" s="1"/>
      <c r="D231" s="1"/>
      <c r="F231" s="60" t="s">
        <v>161</v>
      </c>
      <c r="H231" s="60" t="s">
        <v>162</v>
      </c>
      <c r="K231" s="58"/>
    </row>
    <row r="232" spans="2:11" ht="14.25" customHeight="1">
      <c r="B232" s="1"/>
      <c r="C232" s="1"/>
      <c r="D232" s="1"/>
      <c r="F232" s="40"/>
      <c r="H232" s="40"/>
      <c r="K232" s="58"/>
    </row>
    <row r="233" spans="6:8" ht="20.25">
      <c r="F233" s="61" t="s">
        <v>14</v>
      </c>
      <c r="H233" s="61" t="s">
        <v>14</v>
      </c>
    </row>
    <row r="234" spans="6:8" ht="11.25" customHeight="1">
      <c r="F234" s="62"/>
      <c r="H234" s="62"/>
    </row>
    <row r="235" spans="2:8" ht="20.25">
      <c r="B235" s="2" t="s">
        <v>190</v>
      </c>
      <c r="F235" s="62">
        <v>7803</v>
      </c>
      <c r="H235" s="62">
        <v>-2635</v>
      </c>
    </row>
    <row r="236" spans="6:8" ht="12.75" customHeight="1">
      <c r="F236" s="62"/>
      <c r="H236" s="62"/>
    </row>
    <row r="237" spans="2:8" ht="20.25">
      <c r="B237" s="2" t="s">
        <v>60</v>
      </c>
      <c r="F237" s="62"/>
      <c r="H237" s="62"/>
    </row>
    <row r="238" spans="2:8" ht="20.25">
      <c r="B238" s="2" t="s">
        <v>152</v>
      </c>
      <c r="F238" s="62">
        <v>-719</v>
      </c>
      <c r="H238" s="62">
        <v>-607</v>
      </c>
    </row>
    <row r="239" spans="2:8" ht="20.25">
      <c r="B239" s="2" t="s">
        <v>61</v>
      </c>
      <c r="F239" s="62">
        <v>1871</v>
      </c>
      <c r="H239" s="62">
        <v>5084</v>
      </c>
    </row>
    <row r="240" spans="2:8" ht="20.25">
      <c r="B240" s="2" t="s">
        <v>62</v>
      </c>
      <c r="F240" s="62">
        <v>231</v>
      </c>
      <c r="H240" s="62">
        <v>231</v>
      </c>
    </row>
    <row r="241" spans="2:8" ht="20.25">
      <c r="B241" s="2" t="s">
        <v>63</v>
      </c>
      <c r="F241" s="62">
        <v>3693</v>
      </c>
      <c r="H241" s="62">
        <v>4568</v>
      </c>
    </row>
    <row r="242" spans="2:8" ht="20.25">
      <c r="B242" s="2" t="s">
        <v>130</v>
      </c>
      <c r="F242" s="62">
        <v>482</v>
      </c>
      <c r="H242" s="62">
        <v>22</v>
      </c>
    </row>
    <row r="243" spans="2:8" ht="20.25">
      <c r="B243" s="2" t="s">
        <v>176</v>
      </c>
      <c r="F243" s="104">
        <f>-124-4157</f>
        <v>-4281</v>
      </c>
      <c r="H243" s="104">
        <f>-11-1556</f>
        <v>-1567</v>
      </c>
    </row>
    <row r="244" spans="2:8" ht="20.25">
      <c r="B244" s="2" t="s">
        <v>177</v>
      </c>
      <c r="F244" s="103">
        <v>0</v>
      </c>
      <c r="H244" s="104">
        <v>-35</v>
      </c>
    </row>
    <row r="245" spans="2:8" ht="20.25">
      <c r="B245" s="2" t="s">
        <v>197</v>
      </c>
      <c r="F245" s="62">
        <v>-8</v>
      </c>
      <c r="H245" s="62">
        <v>22</v>
      </c>
    </row>
    <row r="246" spans="2:8" ht="20.25">
      <c r="B246" s="2" t="s">
        <v>64</v>
      </c>
      <c r="F246" s="63">
        <v>-4548</v>
      </c>
      <c r="H246" s="63">
        <v>-4480</v>
      </c>
    </row>
    <row r="247" spans="2:8" ht="20.25">
      <c r="B247" s="2" t="s">
        <v>191</v>
      </c>
      <c r="F247" s="62">
        <f>SUM(F235:F246)</f>
        <v>4524</v>
      </c>
      <c r="H247" s="62">
        <f>SUM(H235:H246)</f>
        <v>603</v>
      </c>
    </row>
    <row r="248" spans="6:8" ht="10.5" customHeight="1">
      <c r="F248" s="62"/>
      <c r="H248" s="62"/>
    </row>
    <row r="249" spans="2:8" ht="20.25">
      <c r="B249" s="2" t="s">
        <v>196</v>
      </c>
      <c r="F249" s="62">
        <f>-359084</f>
        <v>-359084</v>
      </c>
      <c r="H249" s="62">
        <v>42136</v>
      </c>
    </row>
    <row r="250" spans="2:8" ht="20.25">
      <c r="B250" s="2" t="s">
        <v>198</v>
      </c>
      <c r="F250" s="64">
        <v>271140</v>
      </c>
      <c r="H250" s="64">
        <v>-45938</v>
      </c>
    </row>
    <row r="251" spans="2:8" ht="20.25">
      <c r="B251" s="2" t="s">
        <v>192</v>
      </c>
      <c r="F251" s="62">
        <f>SUM(F247:F250)</f>
        <v>-83420</v>
      </c>
      <c r="H251" s="62">
        <f>SUM(H247:H250)</f>
        <v>-3199</v>
      </c>
    </row>
    <row r="252" spans="2:8" ht="20.25">
      <c r="B252" s="2" t="s">
        <v>65</v>
      </c>
      <c r="F252" s="62">
        <v>3607</v>
      </c>
      <c r="H252" s="62">
        <v>2960</v>
      </c>
    </row>
    <row r="253" spans="2:8" ht="20.25">
      <c r="B253" s="2" t="s">
        <v>131</v>
      </c>
      <c r="F253" s="62">
        <f>-F242</f>
        <v>-482</v>
      </c>
      <c r="H253" s="62">
        <f>-H242</f>
        <v>-22</v>
      </c>
    </row>
    <row r="254" spans="2:8" ht="20.25">
      <c r="B254" s="2" t="s">
        <v>132</v>
      </c>
      <c r="F254" s="62">
        <v>-438</v>
      </c>
      <c r="H254" s="62">
        <v>-697</v>
      </c>
    </row>
    <row r="255" spans="2:8" ht="20.25">
      <c r="B255" s="2" t="s">
        <v>173</v>
      </c>
      <c r="F255" s="62">
        <v>40</v>
      </c>
      <c r="H255" s="104">
        <v>0</v>
      </c>
    </row>
    <row r="256" spans="2:8" ht="20.25">
      <c r="B256" s="2" t="s">
        <v>193</v>
      </c>
      <c r="F256" s="65">
        <f>SUM(F251:F255)</f>
        <v>-80693</v>
      </c>
      <c r="H256" s="65">
        <f>SUM(H251:H255)</f>
        <v>-958</v>
      </c>
    </row>
    <row r="257" spans="6:8" ht="10.5" customHeight="1">
      <c r="F257" s="62"/>
      <c r="H257" s="62"/>
    </row>
    <row r="258" spans="2:8" ht="20.25">
      <c r="B258" s="1" t="s">
        <v>66</v>
      </c>
      <c r="C258" s="1"/>
      <c r="D258" s="1"/>
      <c r="F258" s="62"/>
      <c r="H258" s="62"/>
    </row>
    <row r="259" spans="2:8" ht="20.25">
      <c r="B259" s="2" t="s">
        <v>67</v>
      </c>
      <c r="F259" s="62">
        <v>-1694</v>
      </c>
      <c r="H259" s="62">
        <v>-954</v>
      </c>
    </row>
    <row r="260" spans="2:8" ht="20.25">
      <c r="B260" s="2" t="s">
        <v>183</v>
      </c>
      <c r="F260" s="62">
        <f>-2546-3758038</f>
        <v>-3760584</v>
      </c>
      <c r="H260" s="104">
        <v>-1521179</v>
      </c>
    </row>
    <row r="261" spans="2:8" ht="20.25">
      <c r="B261" s="2" t="s">
        <v>178</v>
      </c>
      <c r="F261" s="104">
        <f>2670+3762195</f>
        <v>3764865</v>
      </c>
      <c r="G261" s="105"/>
      <c r="H261" s="104">
        <f>3921+1522735</f>
        <v>1526656</v>
      </c>
    </row>
    <row r="262" spans="2:8" ht="20.25">
      <c r="B262" s="2" t="s">
        <v>179</v>
      </c>
      <c r="F262" s="104">
        <v>0</v>
      </c>
      <c r="G262" s="105"/>
      <c r="H262" s="104">
        <v>35</v>
      </c>
    </row>
    <row r="263" spans="2:8" ht="20.25">
      <c r="B263" s="2" t="s">
        <v>65</v>
      </c>
      <c r="F263" s="66">
        <f>-F246-F252</f>
        <v>941</v>
      </c>
      <c r="H263" s="66">
        <f>-H246-H252</f>
        <v>1520</v>
      </c>
    </row>
    <row r="264" spans="2:8" ht="20.25">
      <c r="B264" s="2" t="s">
        <v>195</v>
      </c>
      <c r="F264" s="65">
        <f>SUM(F259:F263)</f>
        <v>3528</v>
      </c>
      <c r="H264" s="65">
        <f>SUM(H259:H263)</f>
        <v>6078</v>
      </c>
    </row>
    <row r="265" spans="6:8" ht="9" customHeight="1">
      <c r="F265" s="62"/>
      <c r="H265" s="62"/>
    </row>
    <row r="266" spans="2:8" ht="20.25">
      <c r="B266" s="1" t="s">
        <v>180</v>
      </c>
      <c r="F266" s="62"/>
      <c r="H266" s="62"/>
    </row>
    <row r="267" spans="2:8" ht="20.25">
      <c r="B267" s="2" t="s">
        <v>181</v>
      </c>
      <c r="F267" s="104">
        <v>0</v>
      </c>
      <c r="H267" s="62">
        <v>-11242</v>
      </c>
    </row>
    <row r="268" spans="2:8" ht="20.25">
      <c r="B268" s="2" t="s">
        <v>182</v>
      </c>
      <c r="F268" s="104">
        <v>20000</v>
      </c>
      <c r="H268" s="104">
        <v>0</v>
      </c>
    </row>
    <row r="269" spans="2:8" ht="20.25">
      <c r="B269" s="2" t="s">
        <v>194</v>
      </c>
      <c r="F269" s="106">
        <f>SUM(F267:F268)</f>
        <v>20000</v>
      </c>
      <c r="H269" s="65">
        <f>SUM(H267:H268)</f>
        <v>-11242</v>
      </c>
    </row>
    <row r="270" spans="6:8" ht="11.25" customHeight="1">
      <c r="F270" s="62"/>
      <c r="H270" s="62"/>
    </row>
    <row r="271" spans="2:8" ht="20.25">
      <c r="B271" s="1" t="s">
        <v>139</v>
      </c>
      <c r="C271" s="1"/>
      <c r="D271" s="1"/>
      <c r="F271" s="62">
        <f>F256+F264+F269</f>
        <v>-57165</v>
      </c>
      <c r="H271" s="62">
        <f>H256+H264+H269</f>
        <v>-6122</v>
      </c>
    </row>
    <row r="272" spans="6:8" ht="12.75" customHeight="1">
      <c r="F272" s="62"/>
      <c r="H272" s="62"/>
    </row>
    <row r="273" spans="2:8" ht="20.25">
      <c r="B273" s="1" t="s">
        <v>68</v>
      </c>
      <c r="C273" s="1"/>
      <c r="D273" s="1"/>
      <c r="F273" s="62"/>
      <c r="H273" s="62"/>
    </row>
    <row r="274" spans="2:8" ht="20.25">
      <c r="B274" s="1" t="s">
        <v>69</v>
      </c>
      <c r="C274" s="1"/>
      <c r="D274" s="1"/>
      <c r="F274" s="62">
        <v>74107</v>
      </c>
      <c r="H274" s="62">
        <v>71606</v>
      </c>
    </row>
    <row r="275" spans="2:8" ht="10.5" customHeight="1">
      <c r="B275" s="1"/>
      <c r="C275" s="1"/>
      <c r="D275" s="1"/>
      <c r="F275" s="64"/>
      <c r="H275" s="64"/>
    </row>
    <row r="276" spans="2:8" ht="20.25">
      <c r="B276" s="1" t="s">
        <v>68</v>
      </c>
      <c r="C276" s="1"/>
      <c r="D276" s="1"/>
      <c r="F276" s="62"/>
      <c r="H276" s="62"/>
    </row>
    <row r="277" spans="2:8" ht="21" thickBot="1">
      <c r="B277" s="1" t="s">
        <v>153</v>
      </c>
      <c r="C277" s="1"/>
      <c r="D277" s="1"/>
      <c r="F277" s="67">
        <f>F271+F274</f>
        <v>16942</v>
      </c>
      <c r="H277" s="67">
        <f>H271+H274</f>
        <v>65484</v>
      </c>
    </row>
    <row r="278" spans="6:8" ht="12" customHeight="1" thickTop="1">
      <c r="F278" s="62"/>
      <c r="H278" s="62"/>
    </row>
    <row r="279" spans="2:8" ht="20.25">
      <c r="B279" s="2" t="s">
        <v>70</v>
      </c>
      <c r="F279" s="62"/>
      <c r="H279" s="62"/>
    </row>
    <row r="280" spans="6:8" ht="12.75" customHeight="1">
      <c r="F280" s="62"/>
      <c r="H280" s="62"/>
    </row>
    <row r="281" spans="2:8" ht="20.25">
      <c r="B281" s="2" t="s">
        <v>71</v>
      </c>
      <c r="F281" s="62">
        <v>12964</v>
      </c>
      <c r="H281" s="62">
        <v>20226</v>
      </c>
    </row>
    <row r="282" spans="2:8" ht="20.25">
      <c r="B282" s="2" t="s">
        <v>156</v>
      </c>
      <c r="F282" s="62">
        <v>-6515</v>
      </c>
      <c r="H282" s="104">
        <v>0</v>
      </c>
    </row>
    <row r="283" spans="2:8" ht="20.25">
      <c r="B283" s="2" t="s">
        <v>72</v>
      </c>
      <c r="F283" s="64">
        <v>41207</v>
      </c>
      <c r="H283" s="46">
        <v>69866</v>
      </c>
    </row>
    <row r="284" spans="2:8" ht="20.25">
      <c r="B284" s="2" t="s">
        <v>73</v>
      </c>
      <c r="F284" s="62">
        <f>SUM(F281:F283)</f>
        <v>47656</v>
      </c>
      <c r="H284" s="62">
        <f>SUM(H281:H283)</f>
        <v>90092</v>
      </c>
    </row>
    <row r="285" spans="2:8" ht="20.25">
      <c r="B285" s="2" t="s">
        <v>74</v>
      </c>
      <c r="F285" s="62">
        <v>-30714</v>
      </c>
      <c r="H285" s="62">
        <v>-24608</v>
      </c>
    </row>
    <row r="286" spans="6:8" ht="21" thickBot="1">
      <c r="F286" s="68">
        <f>SUM(F284:F285)</f>
        <v>16942</v>
      </c>
      <c r="H286" s="68">
        <f>SUM(H284:H285)</f>
        <v>65484</v>
      </c>
    </row>
    <row r="287" spans="6:11" ht="21.75" thickBot="1" thickTop="1">
      <c r="F287" s="69"/>
      <c r="H287" s="69"/>
      <c r="K287" s="58"/>
    </row>
    <row r="288" spans="8:11" ht="20.25">
      <c r="H288" s="34"/>
      <c r="K288" s="58"/>
    </row>
    <row r="289" s="1" customFormat="1" ht="20.25">
      <c r="B289" s="1" t="s">
        <v>136</v>
      </c>
    </row>
    <row r="290" spans="2:4" s="1" customFormat="1" ht="20.25">
      <c r="B290" s="1" t="s">
        <v>107</v>
      </c>
      <c r="C290" s="2"/>
      <c r="D290" s="2"/>
    </row>
    <row r="291" spans="5:13" ht="20.25">
      <c r="E291" s="42"/>
      <c r="F291" s="42"/>
      <c r="G291" s="42"/>
      <c r="H291" s="42"/>
      <c r="I291" s="42"/>
      <c r="J291" s="42"/>
      <c r="K291" s="24"/>
      <c r="L291" s="25"/>
      <c r="M291" s="25"/>
    </row>
    <row r="292" spans="5:13" ht="20.25">
      <c r="E292" s="42"/>
      <c r="F292" s="42"/>
      <c r="G292" s="42"/>
      <c r="H292" s="42"/>
      <c r="I292" s="42"/>
      <c r="J292" s="42"/>
      <c r="K292" s="24"/>
      <c r="L292" s="25"/>
      <c r="M292" s="25"/>
    </row>
    <row r="293" spans="5:13" ht="20.25">
      <c r="E293" s="42"/>
      <c r="F293" s="42"/>
      <c r="G293" s="42"/>
      <c r="H293" s="42"/>
      <c r="I293" s="42"/>
      <c r="J293" s="21"/>
      <c r="K293" s="24"/>
      <c r="L293" s="25"/>
      <c r="M293" s="25"/>
    </row>
    <row r="294" spans="5:13" ht="20.25">
      <c r="E294" s="42"/>
      <c r="F294" s="42"/>
      <c r="G294" s="42"/>
      <c r="H294" s="42"/>
      <c r="I294" s="42"/>
      <c r="J294" s="42"/>
      <c r="K294" s="24"/>
      <c r="L294" s="25"/>
      <c r="M294" s="25"/>
    </row>
    <row r="295" spans="5:13" ht="20.25">
      <c r="E295" s="42"/>
      <c r="F295" s="42"/>
      <c r="G295" s="42"/>
      <c r="H295" s="42"/>
      <c r="I295" s="42"/>
      <c r="J295" s="42"/>
      <c r="K295" s="24"/>
      <c r="L295" s="25"/>
      <c r="M295" s="25"/>
    </row>
    <row r="296" spans="5:13" ht="20.25">
      <c r="E296" s="24"/>
      <c r="F296" s="24"/>
      <c r="G296" s="24"/>
      <c r="H296" s="24"/>
      <c r="I296" s="24"/>
      <c r="J296" s="24"/>
      <c r="K296" s="24"/>
      <c r="L296" s="25"/>
      <c r="M296" s="25"/>
    </row>
    <row r="297" spans="5:13" ht="20.25">
      <c r="E297" s="24"/>
      <c r="F297" s="24"/>
      <c r="G297" s="24"/>
      <c r="H297" s="24"/>
      <c r="I297" s="24"/>
      <c r="J297" s="24"/>
      <c r="K297" s="24"/>
      <c r="L297" s="25"/>
      <c r="M297" s="25"/>
    </row>
    <row r="298" spans="5:13" ht="20.25">
      <c r="E298" s="24"/>
      <c r="F298" s="24"/>
      <c r="G298" s="24"/>
      <c r="H298" s="24"/>
      <c r="I298" s="24"/>
      <c r="J298" s="24"/>
      <c r="K298" s="24"/>
      <c r="L298" s="25"/>
      <c r="M298" s="25"/>
    </row>
    <row r="299" spans="5:13" ht="20.25">
      <c r="E299" s="24"/>
      <c r="F299" s="24"/>
      <c r="G299" s="24"/>
      <c r="H299" s="24"/>
      <c r="I299" s="24"/>
      <c r="J299" s="24"/>
      <c r="K299" s="24"/>
      <c r="L299" s="25"/>
      <c r="M299" s="25"/>
    </row>
    <row r="300" spans="5:13" ht="20.25">
      <c r="E300" s="24"/>
      <c r="F300" s="24"/>
      <c r="G300" s="24"/>
      <c r="H300" s="24"/>
      <c r="I300" s="24"/>
      <c r="J300" s="24"/>
      <c r="K300" s="24"/>
      <c r="L300" s="25"/>
      <c r="M300" s="25"/>
    </row>
    <row r="301" spans="5:13" ht="20.25">
      <c r="E301" s="24"/>
      <c r="F301" s="24"/>
      <c r="G301" s="24"/>
      <c r="H301" s="24"/>
      <c r="I301" s="24"/>
      <c r="J301" s="24"/>
      <c r="K301" s="24"/>
      <c r="L301" s="25"/>
      <c r="M301" s="25"/>
    </row>
    <row r="302" spans="5:13" ht="20.25">
      <c r="E302" s="24"/>
      <c r="F302" s="24"/>
      <c r="G302" s="24"/>
      <c r="H302" s="24"/>
      <c r="I302" s="24"/>
      <c r="J302" s="24"/>
      <c r="K302" s="24"/>
      <c r="L302" s="25"/>
      <c r="M302" s="25"/>
    </row>
    <row r="303" spans="5:13" ht="20.25">
      <c r="E303" s="24"/>
      <c r="F303" s="24"/>
      <c r="G303" s="24"/>
      <c r="H303" s="24"/>
      <c r="I303" s="24"/>
      <c r="J303" s="24"/>
      <c r="K303" s="24"/>
      <c r="L303" s="25"/>
      <c r="M303" s="25"/>
    </row>
    <row r="304" spans="5:13" ht="20.25">
      <c r="E304" s="24"/>
      <c r="F304" s="24"/>
      <c r="G304" s="24"/>
      <c r="H304" s="24"/>
      <c r="I304" s="24"/>
      <c r="J304" s="24"/>
      <c r="K304" s="24"/>
      <c r="L304" s="25"/>
      <c r="M304" s="25"/>
    </row>
    <row r="305" spans="5:13" ht="20.25">
      <c r="E305" s="24"/>
      <c r="F305" s="24"/>
      <c r="G305" s="24"/>
      <c r="H305" s="24"/>
      <c r="I305" s="24"/>
      <c r="J305" s="24"/>
      <c r="K305" s="24"/>
      <c r="L305" s="25"/>
      <c r="M305" s="25"/>
    </row>
    <row r="306" spans="5:13" ht="20.25">
      <c r="E306" s="24"/>
      <c r="F306" s="24"/>
      <c r="G306" s="24"/>
      <c r="H306" s="24"/>
      <c r="I306" s="24"/>
      <c r="J306" s="24"/>
      <c r="K306" s="24"/>
      <c r="L306" s="25"/>
      <c r="M306" s="25"/>
    </row>
    <row r="307" spans="5:13" ht="20.25">
      <c r="E307" s="24"/>
      <c r="F307" s="24"/>
      <c r="G307" s="24"/>
      <c r="H307" s="24"/>
      <c r="I307" s="24"/>
      <c r="J307" s="24"/>
      <c r="K307" s="24"/>
      <c r="L307" s="25"/>
      <c r="M307" s="25"/>
    </row>
    <row r="308" spans="5:13" ht="20.25">
      <c r="E308" s="24"/>
      <c r="F308" s="24"/>
      <c r="G308" s="24"/>
      <c r="H308" s="24"/>
      <c r="I308" s="24"/>
      <c r="J308" s="24"/>
      <c r="K308" s="24"/>
      <c r="L308" s="25"/>
      <c r="M308" s="25"/>
    </row>
    <row r="309" spans="5:13" ht="20.25">
      <c r="E309" s="24"/>
      <c r="F309" s="24"/>
      <c r="G309" s="24"/>
      <c r="H309" s="24"/>
      <c r="I309" s="24"/>
      <c r="J309" s="24"/>
      <c r="K309" s="24"/>
      <c r="L309" s="25"/>
      <c r="M309" s="25"/>
    </row>
    <row r="310" spans="5:13" ht="20.25">
      <c r="E310" s="24"/>
      <c r="F310" s="24"/>
      <c r="G310" s="24"/>
      <c r="H310" s="24"/>
      <c r="I310" s="24"/>
      <c r="J310" s="24"/>
      <c r="K310" s="24"/>
      <c r="L310" s="25"/>
      <c r="M310" s="25"/>
    </row>
    <row r="311" spans="5:13" ht="20.25">
      <c r="E311" s="24"/>
      <c r="F311" s="24"/>
      <c r="G311" s="24"/>
      <c r="H311" s="24"/>
      <c r="I311" s="24"/>
      <c r="J311" s="24"/>
      <c r="K311" s="24"/>
      <c r="L311" s="25"/>
      <c r="M311" s="25"/>
    </row>
    <row r="312" spans="5:13" ht="20.25">
      <c r="E312" s="24"/>
      <c r="F312" s="24"/>
      <c r="G312" s="24"/>
      <c r="H312" s="24"/>
      <c r="I312" s="24"/>
      <c r="J312" s="24"/>
      <c r="K312" s="24"/>
      <c r="L312" s="25"/>
      <c r="M312" s="25"/>
    </row>
    <row r="313" spans="5:13" ht="20.25">
      <c r="E313" s="24"/>
      <c r="F313" s="24"/>
      <c r="G313" s="24"/>
      <c r="H313" s="24"/>
      <c r="I313" s="24"/>
      <c r="J313" s="24"/>
      <c r="K313" s="24"/>
      <c r="L313" s="25"/>
      <c r="M313" s="25"/>
    </row>
    <row r="314" spans="5:13" ht="20.25">
      <c r="E314" s="24"/>
      <c r="F314" s="24"/>
      <c r="G314" s="24"/>
      <c r="H314" s="24"/>
      <c r="I314" s="24"/>
      <c r="J314" s="24"/>
      <c r="K314" s="24"/>
      <c r="L314" s="25"/>
      <c r="M314" s="25"/>
    </row>
    <row r="315" spans="5:13" ht="20.25">
      <c r="E315" s="24"/>
      <c r="F315" s="24"/>
      <c r="G315" s="24"/>
      <c r="H315" s="24"/>
      <c r="I315" s="24"/>
      <c r="J315" s="24"/>
      <c r="K315" s="24"/>
      <c r="L315" s="25"/>
      <c r="M315" s="25"/>
    </row>
    <row r="316" spans="5:13" ht="20.25">
      <c r="E316" s="24"/>
      <c r="F316" s="24"/>
      <c r="G316" s="24"/>
      <c r="H316" s="24"/>
      <c r="I316" s="24"/>
      <c r="J316" s="24"/>
      <c r="K316" s="24"/>
      <c r="L316" s="25"/>
      <c r="M316" s="25"/>
    </row>
    <row r="317" spans="5:13" ht="20.25">
      <c r="E317" s="24"/>
      <c r="F317" s="24"/>
      <c r="G317" s="24"/>
      <c r="H317" s="24"/>
      <c r="I317" s="24"/>
      <c r="J317" s="24"/>
      <c r="K317" s="24"/>
      <c r="L317" s="25"/>
      <c r="M317" s="25"/>
    </row>
    <row r="318" spans="5:13" ht="20.25">
      <c r="E318" s="24"/>
      <c r="F318" s="24"/>
      <c r="G318" s="24"/>
      <c r="H318" s="24"/>
      <c r="I318" s="24"/>
      <c r="J318" s="24"/>
      <c r="K318" s="24"/>
      <c r="L318" s="25"/>
      <c r="M318" s="25"/>
    </row>
    <row r="319" spans="5:13" ht="20.25">
      <c r="E319" s="24"/>
      <c r="F319" s="24"/>
      <c r="G319" s="24"/>
      <c r="H319" s="24"/>
      <c r="I319" s="24"/>
      <c r="J319" s="24"/>
      <c r="K319" s="24"/>
      <c r="L319" s="25"/>
      <c r="M319" s="25"/>
    </row>
    <row r="320" spans="5:13" ht="20.25">
      <c r="E320" s="24"/>
      <c r="F320" s="24"/>
      <c r="G320" s="24"/>
      <c r="H320" s="24"/>
      <c r="I320" s="24"/>
      <c r="J320" s="24"/>
      <c r="K320" s="24"/>
      <c r="L320" s="25"/>
      <c r="M320" s="25"/>
    </row>
    <row r="321" spans="5:13" ht="20.25">
      <c r="E321" s="24"/>
      <c r="F321" s="24"/>
      <c r="G321" s="24"/>
      <c r="H321" s="24"/>
      <c r="I321" s="24"/>
      <c r="J321" s="24"/>
      <c r="K321" s="24"/>
      <c r="L321" s="25"/>
      <c r="M321" s="25"/>
    </row>
    <row r="322" spans="5:13" ht="20.25">
      <c r="E322" s="24"/>
      <c r="F322" s="24"/>
      <c r="G322" s="24"/>
      <c r="H322" s="24"/>
      <c r="I322" s="24"/>
      <c r="J322" s="24"/>
      <c r="K322" s="24"/>
      <c r="L322" s="25"/>
      <c r="M322" s="25"/>
    </row>
    <row r="323" spans="5:13" ht="20.25">
      <c r="E323" s="24"/>
      <c r="F323" s="24"/>
      <c r="G323" s="24"/>
      <c r="H323" s="24"/>
      <c r="I323" s="24"/>
      <c r="J323" s="24"/>
      <c r="K323" s="24"/>
      <c r="L323" s="25"/>
      <c r="M323" s="25"/>
    </row>
    <row r="324" spans="5:13" ht="20.25">
      <c r="E324" s="24"/>
      <c r="F324" s="24"/>
      <c r="G324" s="24"/>
      <c r="H324" s="24"/>
      <c r="I324" s="24"/>
      <c r="J324" s="24"/>
      <c r="K324" s="24"/>
      <c r="L324" s="25"/>
      <c r="M324" s="25"/>
    </row>
    <row r="325" spans="5:13" ht="20.25">
      <c r="E325" s="24"/>
      <c r="F325" s="24"/>
      <c r="G325" s="24"/>
      <c r="H325" s="24"/>
      <c r="I325" s="24"/>
      <c r="J325" s="24"/>
      <c r="K325" s="24"/>
      <c r="L325" s="25"/>
      <c r="M325" s="25"/>
    </row>
    <row r="326" spans="5:13" ht="20.25">
      <c r="E326" s="24"/>
      <c r="F326" s="24"/>
      <c r="G326" s="24"/>
      <c r="H326" s="24"/>
      <c r="I326" s="24"/>
      <c r="J326" s="24"/>
      <c r="K326" s="24"/>
      <c r="L326" s="25"/>
      <c r="M326" s="25"/>
    </row>
    <row r="327" spans="5:13" ht="20.25">
      <c r="E327" s="24"/>
      <c r="F327" s="24"/>
      <c r="G327" s="24"/>
      <c r="H327" s="24"/>
      <c r="I327" s="24"/>
      <c r="J327" s="24"/>
      <c r="K327" s="24"/>
      <c r="L327" s="25"/>
      <c r="M327" s="25"/>
    </row>
    <row r="328" spans="5:13" ht="20.25">
      <c r="E328" s="24"/>
      <c r="F328" s="24"/>
      <c r="G328" s="24"/>
      <c r="H328" s="24"/>
      <c r="I328" s="24"/>
      <c r="J328" s="24"/>
      <c r="K328" s="24"/>
      <c r="L328" s="25"/>
      <c r="M328" s="25"/>
    </row>
    <row r="329" spans="5:13" ht="20.25">
      <c r="E329" s="24"/>
      <c r="F329" s="24"/>
      <c r="G329" s="24"/>
      <c r="H329" s="24"/>
      <c r="I329" s="24"/>
      <c r="J329" s="24"/>
      <c r="K329" s="24"/>
      <c r="L329" s="25"/>
      <c r="M329" s="25"/>
    </row>
    <row r="330" spans="5:13" ht="20.25">
      <c r="E330" s="24"/>
      <c r="F330" s="24"/>
      <c r="G330" s="24"/>
      <c r="H330" s="24"/>
      <c r="I330" s="24"/>
      <c r="J330" s="24"/>
      <c r="K330" s="24"/>
      <c r="L330" s="25"/>
      <c r="M330" s="25"/>
    </row>
    <row r="331" spans="5:13" ht="20.25">
      <c r="E331" s="24"/>
      <c r="F331" s="24"/>
      <c r="G331" s="24"/>
      <c r="H331" s="24"/>
      <c r="I331" s="24"/>
      <c r="J331" s="24"/>
      <c r="K331" s="24"/>
      <c r="L331" s="25"/>
      <c r="M331" s="25"/>
    </row>
    <row r="332" spans="5:13" ht="20.25">
      <c r="E332" s="24"/>
      <c r="F332" s="24"/>
      <c r="G332" s="24"/>
      <c r="H332" s="24"/>
      <c r="I332" s="24"/>
      <c r="J332" s="24"/>
      <c r="K332" s="24"/>
      <c r="L332" s="25"/>
      <c r="M332" s="25"/>
    </row>
    <row r="333" spans="5:13" ht="20.25">
      <c r="E333" s="24"/>
      <c r="F333" s="24"/>
      <c r="G333" s="24"/>
      <c r="H333" s="24"/>
      <c r="I333" s="24"/>
      <c r="J333" s="24"/>
      <c r="K333" s="24"/>
      <c r="L333" s="25"/>
      <c r="M333" s="25"/>
    </row>
    <row r="334" spans="5:13" ht="20.25">
      <c r="E334" s="24"/>
      <c r="F334" s="24"/>
      <c r="G334" s="24"/>
      <c r="H334" s="24"/>
      <c r="I334" s="24"/>
      <c r="J334" s="24"/>
      <c r="K334" s="24"/>
      <c r="L334" s="25"/>
      <c r="M334" s="25"/>
    </row>
    <row r="335" spans="5:13" ht="20.25">
      <c r="E335" s="24"/>
      <c r="F335" s="24"/>
      <c r="G335" s="24"/>
      <c r="H335" s="24"/>
      <c r="I335" s="24"/>
      <c r="J335" s="24"/>
      <c r="K335" s="24"/>
      <c r="L335" s="25"/>
      <c r="M335" s="25"/>
    </row>
    <row r="336" spans="5:13" ht="20.25">
      <c r="E336" s="24"/>
      <c r="F336" s="24"/>
      <c r="G336" s="24"/>
      <c r="H336" s="24"/>
      <c r="I336" s="24"/>
      <c r="J336" s="24"/>
      <c r="K336" s="24"/>
      <c r="L336" s="25"/>
      <c r="M336" s="25"/>
    </row>
    <row r="337" spans="5:13" ht="20.25">
      <c r="E337" s="24"/>
      <c r="F337" s="24"/>
      <c r="G337" s="24"/>
      <c r="H337" s="24"/>
      <c r="I337" s="24"/>
      <c r="J337" s="24"/>
      <c r="K337" s="24"/>
      <c r="L337" s="25"/>
      <c r="M337" s="25"/>
    </row>
    <row r="338" spans="5:13" ht="20.25">
      <c r="E338" s="24"/>
      <c r="F338" s="24"/>
      <c r="G338" s="24"/>
      <c r="H338" s="24"/>
      <c r="I338" s="24"/>
      <c r="J338" s="24"/>
      <c r="K338" s="24"/>
      <c r="L338" s="25"/>
      <c r="M338" s="25"/>
    </row>
    <row r="339" spans="5:13" ht="20.25">
      <c r="E339" s="24"/>
      <c r="F339" s="24"/>
      <c r="G339" s="24"/>
      <c r="H339" s="24"/>
      <c r="I339" s="24"/>
      <c r="J339" s="24"/>
      <c r="K339" s="24"/>
      <c r="L339" s="25"/>
      <c r="M339" s="25"/>
    </row>
    <row r="340" spans="5:13" ht="20.25">
      <c r="E340" s="24"/>
      <c r="F340" s="24"/>
      <c r="G340" s="24"/>
      <c r="H340" s="24"/>
      <c r="I340" s="24"/>
      <c r="J340" s="24"/>
      <c r="K340" s="24"/>
      <c r="L340" s="25"/>
      <c r="M340" s="25"/>
    </row>
    <row r="341" spans="5:13" ht="20.25">
      <c r="E341" s="24"/>
      <c r="F341" s="24"/>
      <c r="G341" s="24"/>
      <c r="H341" s="24"/>
      <c r="I341" s="24"/>
      <c r="J341" s="24"/>
      <c r="K341" s="24"/>
      <c r="L341" s="25"/>
      <c r="M341" s="25"/>
    </row>
    <row r="342" spans="2:13" ht="20.25">
      <c r="B342" s="1" t="s">
        <v>75</v>
      </c>
      <c r="D342" s="1" t="s">
        <v>76</v>
      </c>
      <c r="E342" s="24"/>
      <c r="F342" s="24"/>
      <c r="G342" s="24"/>
      <c r="H342" s="24"/>
      <c r="I342" s="24"/>
      <c r="J342" s="70"/>
      <c r="K342" s="24"/>
      <c r="L342" s="25"/>
      <c r="M342" s="25"/>
    </row>
    <row r="343" spans="1:13" ht="20.25">
      <c r="A343" s="1"/>
      <c r="C343" s="1"/>
      <c r="D343" s="1"/>
      <c r="E343" s="24"/>
      <c r="F343" s="24"/>
      <c r="G343" s="24"/>
      <c r="H343" s="24"/>
      <c r="I343" s="24"/>
      <c r="J343" s="24"/>
      <c r="K343" s="24"/>
      <c r="L343" s="25"/>
      <c r="M343" s="25"/>
    </row>
    <row r="344" spans="1:13" ht="20.25">
      <c r="A344" s="1"/>
      <c r="C344" s="1"/>
      <c r="D344" s="1"/>
      <c r="E344" s="24"/>
      <c r="F344" s="24"/>
      <c r="G344" s="24"/>
      <c r="H344" s="24"/>
      <c r="I344" s="24"/>
      <c r="J344" s="24"/>
      <c r="K344" s="24"/>
      <c r="L344" s="25"/>
      <c r="M344" s="25"/>
    </row>
    <row r="345" spans="3:13" ht="20.25">
      <c r="C345" s="1" t="s">
        <v>171</v>
      </c>
      <c r="E345" s="71" t="s">
        <v>77</v>
      </c>
      <c r="F345" s="71" t="s">
        <v>78</v>
      </c>
      <c r="G345" s="71"/>
      <c r="H345" s="71" t="s">
        <v>79</v>
      </c>
      <c r="I345" s="71" t="s">
        <v>80</v>
      </c>
      <c r="J345" s="71" t="s">
        <v>81</v>
      </c>
      <c r="K345" s="24"/>
      <c r="L345" s="25"/>
      <c r="M345" s="25"/>
    </row>
    <row r="346" spans="5:13" ht="20.25">
      <c r="E346" s="71" t="s">
        <v>82</v>
      </c>
      <c r="F346" s="71" t="s">
        <v>137</v>
      </c>
      <c r="G346" s="71"/>
      <c r="H346" s="71" t="s">
        <v>138</v>
      </c>
      <c r="I346" s="71"/>
      <c r="J346" s="71"/>
      <c r="K346" s="24"/>
      <c r="L346" s="25"/>
      <c r="M346" s="25"/>
    </row>
    <row r="347" spans="5:13" ht="20.25">
      <c r="E347" s="71" t="s">
        <v>83</v>
      </c>
      <c r="F347" s="71"/>
      <c r="G347" s="71"/>
      <c r="H347" s="71"/>
      <c r="I347" s="71"/>
      <c r="J347" s="71"/>
      <c r="K347" s="24"/>
      <c r="L347" s="25"/>
      <c r="M347" s="25"/>
    </row>
    <row r="348" spans="5:13" ht="20.25">
      <c r="E348" s="71" t="s">
        <v>14</v>
      </c>
      <c r="F348" s="71" t="s">
        <v>14</v>
      </c>
      <c r="G348" s="72"/>
      <c r="H348" s="71" t="s">
        <v>14</v>
      </c>
      <c r="I348" s="71" t="s">
        <v>14</v>
      </c>
      <c r="J348" s="71" t="s">
        <v>14</v>
      </c>
      <c r="K348" s="24"/>
      <c r="L348" s="25"/>
      <c r="M348" s="25"/>
    </row>
    <row r="349" spans="5:13" ht="20.25">
      <c r="E349" s="24"/>
      <c r="F349" s="24"/>
      <c r="G349" s="24"/>
      <c r="H349" s="24"/>
      <c r="I349" s="24"/>
      <c r="J349" s="24"/>
      <c r="K349" s="24"/>
      <c r="L349" s="25"/>
      <c r="M349" s="25"/>
    </row>
    <row r="350" spans="3:13" ht="20.25">
      <c r="C350" s="1" t="s">
        <v>84</v>
      </c>
      <c r="D350" s="1"/>
      <c r="E350" s="1"/>
      <c r="F350" s="24"/>
      <c r="G350" s="24"/>
      <c r="H350" s="24"/>
      <c r="I350" s="24"/>
      <c r="J350" s="24"/>
      <c r="K350" s="24"/>
      <c r="L350" s="25"/>
      <c r="M350" s="25"/>
    </row>
    <row r="351" spans="6:13" ht="20.25">
      <c r="F351" s="24"/>
      <c r="G351" s="24"/>
      <c r="H351" s="24"/>
      <c r="I351" s="24"/>
      <c r="J351" s="24"/>
      <c r="K351" s="24"/>
      <c r="L351" s="25"/>
      <c r="M351" s="25"/>
    </row>
    <row r="352" spans="3:13" ht="20.25">
      <c r="C352" s="1" t="s">
        <v>85</v>
      </c>
      <c r="D352" s="1"/>
      <c r="E352" s="1"/>
      <c r="F352" s="24"/>
      <c r="G352" s="24"/>
      <c r="H352" s="24"/>
      <c r="I352" s="24"/>
      <c r="J352" s="24"/>
      <c r="K352" s="24"/>
      <c r="L352" s="25"/>
      <c r="M352" s="25"/>
    </row>
    <row r="353" spans="4:13" ht="21" thickBot="1">
      <c r="D353" s="2" t="s">
        <v>86</v>
      </c>
      <c r="E353" s="73">
        <v>41535</v>
      </c>
      <c r="F353" s="73">
        <v>0</v>
      </c>
      <c r="G353" s="73"/>
      <c r="H353" s="73">
        <v>693</v>
      </c>
      <c r="I353" s="73">
        <v>0</v>
      </c>
      <c r="J353" s="73">
        <f>SUM(E353:I353)</f>
        <v>42228</v>
      </c>
      <c r="K353" s="24"/>
      <c r="L353" s="25"/>
      <c r="M353" s="25"/>
    </row>
    <row r="354" spans="5:13" ht="21" thickTop="1">
      <c r="E354" s="24"/>
      <c r="F354" s="24"/>
      <c r="G354" s="24"/>
      <c r="H354" s="24"/>
      <c r="I354" s="24"/>
      <c r="J354" s="24"/>
      <c r="K354" s="24"/>
      <c r="L354" s="25"/>
      <c r="M354" s="25"/>
    </row>
    <row r="355" spans="3:13" ht="20.25">
      <c r="C355" s="1" t="s">
        <v>87</v>
      </c>
      <c r="E355" s="24"/>
      <c r="F355" s="24"/>
      <c r="G355" s="24"/>
      <c r="H355" s="24"/>
      <c r="I355" s="24"/>
      <c r="J355" s="24"/>
      <c r="K355" s="24"/>
      <c r="L355" s="25"/>
      <c r="M355" s="25"/>
    </row>
    <row r="356" spans="4:13" ht="20.25">
      <c r="D356" s="2" t="s">
        <v>105</v>
      </c>
      <c r="E356" s="24">
        <v>8383</v>
      </c>
      <c r="F356" s="24">
        <v>-1001</v>
      </c>
      <c r="G356" s="24"/>
      <c r="H356" s="24">
        <v>580</v>
      </c>
      <c r="I356" s="24">
        <v>-266</v>
      </c>
      <c r="J356" s="24">
        <f>SUM(E356:I356)</f>
        <v>7696</v>
      </c>
      <c r="K356" s="24"/>
      <c r="L356" s="25"/>
      <c r="M356" s="25"/>
    </row>
    <row r="357" spans="4:13" ht="20.25">
      <c r="D357" s="2" t="s">
        <v>88</v>
      </c>
      <c r="E357" s="24">
        <v>-612</v>
      </c>
      <c r="F357" s="24">
        <v>0</v>
      </c>
      <c r="G357" s="24"/>
      <c r="H357" s="24">
        <v>0</v>
      </c>
      <c r="I357" s="24">
        <v>0</v>
      </c>
      <c r="J357" s="24">
        <f>SUM(E357:I357)</f>
        <v>-612</v>
      </c>
      <c r="K357" s="24"/>
      <c r="L357" s="25"/>
      <c r="M357" s="25"/>
    </row>
    <row r="358" spans="4:13" ht="20.25">
      <c r="D358" s="2" t="s">
        <v>20</v>
      </c>
      <c r="E358" s="24">
        <v>0</v>
      </c>
      <c r="F358" s="24">
        <v>0</v>
      </c>
      <c r="G358" s="24"/>
      <c r="H358" s="24">
        <v>0</v>
      </c>
      <c r="I358" s="24">
        <v>719</v>
      </c>
      <c r="J358" s="24">
        <f>SUM(E358:I358)</f>
        <v>719</v>
      </c>
      <c r="K358" s="24"/>
      <c r="L358" s="25"/>
      <c r="M358" s="25"/>
    </row>
    <row r="359" spans="4:13" ht="20.25">
      <c r="D359" s="2" t="s">
        <v>21</v>
      </c>
      <c r="E359" s="74">
        <v>-2481</v>
      </c>
      <c r="F359" s="74">
        <v>41</v>
      </c>
      <c r="G359" s="74"/>
      <c r="H359" s="74">
        <v>0</v>
      </c>
      <c r="I359" s="74">
        <v>-215</v>
      </c>
      <c r="J359" s="74">
        <f>SUM(E359:I359)</f>
        <v>-2655</v>
      </c>
      <c r="K359" s="24"/>
      <c r="L359" s="25"/>
      <c r="M359" s="25"/>
    </row>
    <row r="360" spans="4:13" ht="20.25">
      <c r="D360" s="2" t="s">
        <v>184</v>
      </c>
      <c r="E360" s="24">
        <f>SUM(E356:E359)</f>
        <v>5290</v>
      </c>
      <c r="F360" s="24">
        <f>SUM(F356:F359)</f>
        <v>-960</v>
      </c>
      <c r="G360" s="24"/>
      <c r="H360" s="24">
        <f>SUM(H356:H359)</f>
        <v>580</v>
      </c>
      <c r="I360" s="24">
        <f>SUM(I356:I359)</f>
        <v>238</v>
      </c>
      <c r="J360" s="24">
        <f>SUM(J356:J359)</f>
        <v>5148</v>
      </c>
      <c r="K360" s="24"/>
      <c r="L360" s="25"/>
      <c r="M360" s="25"/>
    </row>
    <row r="361" spans="4:13" ht="20.25">
      <c r="D361" s="2" t="s">
        <v>23</v>
      </c>
      <c r="E361" s="24">
        <v>0</v>
      </c>
      <c r="F361" s="24">
        <v>0</v>
      </c>
      <c r="G361" s="24"/>
      <c r="H361" s="24">
        <v>0</v>
      </c>
      <c r="I361" s="24">
        <v>46</v>
      </c>
      <c r="J361" s="24">
        <f>SUM(E361:I361)</f>
        <v>46</v>
      </c>
      <c r="K361" s="24"/>
      <c r="L361" s="25"/>
      <c r="M361" s="25"/>
    </row>
    <row r="362" spans="4:13" ht="21" thickBot="1">
      <c r="D362" s="2" t="s">
        <v>185</v>
      </c>
      <c r="E362" s="75">
        <f>SUM(E360:E361)</f>
        <v>5290</v>
      </c>
      <c r="F362" s="75">
        <f>SUM(F360:F361)</f>
        <v>-960</v>
      </c>
      <c r="G362" s="75"/>
      <c r="H362" s="75">
        <f>SUM(H360:H361)</f>
        <v>580</v>
      </c>
      <c r="I362" s="75">
        <f>SUM(I360:I361)</f>
        <v>284</v>
      </c>
      <c r="J362" s="75">
        <f>SUM(J360:J361)</f>
        <v>5194</v>
      </c>
      <c r="K362" s="24"/>
      <c r="L362" s="25"/>
      <c r="M362" s="25"/>
    </row>
    <row r="363" spans="5:13" ht="21" thickTop="1">
      <c r="E363" s="24"/>
      <c r="F363" s="24"/>
      <c r="G363" s="24"/>
      <c r="H363" s="24"/>
      <c r="I363" s="24"/>
      <c r="J363" s="24"/>
      <c r="K363" s="24"/>
      <c r="L363" s="25"/>
      <c r="M363" s="25"/>
    </row>
    <row r="364" spans="3:13" ht="20.25">
      <c r="C364" s="1" t="s">
        <v>89</v>
      </c>
      <c r="E364" s="24"/>
      <c r="F364" s="24"/>
      <c r="G364" s="24"/>
      <c r="H364" s="24"/>
      <c r="I364" s="24"/>
      <c r="J364" s="24"/>
      <c r="K364" s="24"/>
      <c r="L364" s="25"/>
      <c r="M364" s="25"/>
    </row>
    <row r="365" spans="5:13" ht="20.25">
      <c r="E365" s="24"/>
      <c r="F365" s="24"/>
      <c r="G365" s="24"/>
      <c r="H365" s="24"/>
      <c r="I365" s="24"/>
      <c r="J365" s="24"/>
      <c r="K365" s="24"/>
      <c r="L365" s="25"/>
      <c r="M365" s="25"/>
    </row>
    <row r="366" spans="3:13" ht="20.25">
      <c r="C366" s="1" t="s">
        <v>90</v>
      </c>
      <c r="E366" s="24"/>
      <c r="F366" s="24"/>
      <c r="G366" s="24"/>
      <c r="H366" s="24"/>
      <c r="I366" s="24"/>
      <c r="J366" s="24"/>
      <c r="K366" s="24"/>
      <c r="L366" s="25"/>
      <c r="M366" s="25"/>
    </row>
    <row r="367" spans="4:13" ht="20.25">
      <c r="D367" s="2" t="s">
        <v>90</v>
      </c>
      <c r="E367" s="24">
        <v>656124</v>
      </c>
      <c r="F367" s="24">
        <v>342860</v>
      </c>
      <c r="G367" s="24"/>
      <c r="H367" s="24">
        <v>11246</v>
      </c>
      <c r="I367" s="24">
        <v>-400727</v>
      </c>
      <c r="J367" s="24">
        <f>SUM(E367:I367)</f>
        <v>609503</v>
      </c>
      <c r="K367" s="24"/>
      <c r="L367" s="25"/>
      <c r="M367" s="25"/>
    </row>
    <row r="368" spans="4:13" ht="20.25">
      <c r="D368" s="2" t="s">
        <v>91</v>
      </c>
      <c r="K368" s="24"/>
      <c r="L368" s="25"/>
      <c r="M368" s="25"/>
    </row>
    <row r="369" spans="4:13" ht="20.25">
      <c r="D369" s="2" t="s">
        <v>92</v>
      </c>
      <c r="E369" s="24">
        <v>0</v>
      </c>
      <c r="F369" s="24">
        <v>22020</v>
      </c>
      <c r="G369" s="24"/>
      <c r="H369" s="24">
        <v>0</v>
      </c>
      <c r="I369" s="24">
        <v>-100</v>
      </c>
      <c r="J369" s="24">
        <f>SUM(E369:I369)</f>
        <v>21920</v>
      </c>
      <c r="K369" s="24"/>
      <c r="L369" s="25"/>
      <c r="M369" s="25"/>
    </row>
    <row r="370" spans="4:13" ht="21" thickBot="1">
      <c r="D370" s="2" t="s">
        <v>93</v>
      </c>
      <c r="E370" s="75">
        <f>SUM(E367:E369)</f>
        <v>656124</v>
      </c>
      <c r="F370" s="75">
        <f>SUM(F367:F369)</f>
        <v>364880</v>
      </c>
      <c r="G370" s="75"/>
      <c r="H370" s="75">
        <f>SUM(H367:H369)</f>
        <v>11246</v>
      </c>
      <c r="I370" s="75">
        <f>SUM(I367:I369)</f>
        <v>-400827</v>
      </c>
      <c r="J370" s="75">
        <f>SUM(J367:J369)</f>
        <v>631423</v>
      </c>
      <c r="K370" s="24"/>
      <c r="L370" s="25"/>
      <c r="M370" s="25"/>
    </row>
    <row r="371" spans="3:13" ht="21" thickTop="1">
      <c r="C371" s="1" t="s">
        <v>94</v>
      </c>
      <c r="E371" s="24"/>
      <c r="F371" s="24"/>
      <c r="G371" s="24"/>
      <c r="H371" s="24"/>
      <c r="I371" s="24"/>
      <c r="J371" s="24"/>
      <c r="K371" s="24"/>
      <c r="L371" s="25"/>
      <c r="M371" s="25"/>
    </row>
    <row r="372" spans="4:13" ht="21" thickBot="1">
      <c r="D372" s="2" t="s">
        <v>95</v>
      </c>
      <c r="E372" s="73">
        <v>385537</v>
      </c>
      <c r="F372" s="73">
        <v>69898</v>
      </c>
      <c r="G372" s="73"/>
      <c r="H372" s="73">
        <v>10560</v>
      </c>
      <c r="I372" s="73">
        <v>-76869</v>
      </c>
      <c r="J372" s="73">
        <f>SUM(E372:I372)</f>
        <v>389126</v>
      </c>
      <c r="K372" s="24"/>
      <c r="L372" s="25"/>
      <c r="M372" s="25"/>
    </row>
    <row r="373" spans="5:13" ht="21" thickTop="1">
      <c r="E373" s="24"/>
      <c r="F373" s="24"/>
      <c r="G373" s="24"/>
      <c r="H373" s="24"/>
      <c r="I373" s="24"/>
      <c r="J373" s="24"/>
      <c r="K373" s="24"/>
      <c r="L373" s="25"/>
      <c r="M373" s="25"/>
    </row>
    <row r="374" spans="3:13" ht="20.25">
      <c r="C374" s="1" t="s">
        <v>96</v>
      </c>
      <c r="E374" s="24"/>
      <c r="F374" s="24"/>
      <c r="G374" s="24"/>
      <c r="H374" s="24"/>
      <c r="I374" s="24"/>
      <c r="J374" s="24"/>
      <c r="K374" s="24"/>
      <c r="L374" s="25"/>
      <c r="M374" s="25"/>
    </row>
    <row r="375" spans="5:13" ht="20.25">
      <c r="E375" s="24"/>
      <c r="F375" s="24"/>
      <c r="G375" s="24"/>
      <c r="H375" s="24"/>
      <c r="I375" s="24"/>
      <c r="J375" s="24"/>
      <c r="K375" s="24"/>
      <c r="L375" s="25"/>
      <c r="M375" s="25"/>
    </row>
    <row r="376" spans="4:13" ht="20.25">
      <c r="D376" s="2" t="s">
        <v>97</v>
      </c>
      <c r="E376" s="76">
        <f>-F259</f>
        <v>1694</v>
      </c>
      <c r="F376" s="24">
        <v>0</v>
      </c>
      <c r="G376" s="24"/>
      <c r="H376" s="24">
        <v>0</v>
      </c>
      <c r="I376" s="24">
        <v>0</v>
      </c>
      <c r="J376" s="24">
        <f>SUM(E376:I376)</f>
        <v>1694</v>
      </c>
      <c r="K376" s="24"/>
      <c r="L376" s="25"/>
      <c r="M376" s="25"/>
    </row>
    <row r="377" spans="4:13" ht="20.25">
      <c r="D377" s="2" t="s">
        <v>63</v>
      </c>
      <c r="E377" s="24">
        <v>3572</v>
      </c>
      <c r="F377" s="24">
        <v>42</v>
      </c>
      <c r="G377" s="24"/>
      <c r="H377" s="24">
        <v>79</v>
      </c>
      <c r="I377" s="24">
        <v>0</v>
      </c>
      <c r="J377" s="24">
        <f>SUM(E377:I377)</f>
        <v>3693</v>
      </c>
      <c r="K377" s="24"/>
      <c r="L377" s="25"/>
      <c r="M377" s="25"/>
    </row>
    <row r="378" spans="4:13" ht="20.25">
      <c r="D378" s="2" t="s">
        <v>98</v>
      </c>
      <c r="E378" s="24">
        <v>1836</v>
      </c>
      <c r="F378" s="24">
        <v>0</v>
      </c>
      <c r="G378" s="24"/>
      <c r="H378" s="24">
        <v>0</v>
      </c>
      <c r="I378" s="24">
        <v>266</v>
      </c>
      <c r="J378" s="24">
        <f>SUM(E378:I378)</f>
        <v>2102</v>
      </c>
      <c r="K378" s="24"/>
      <c r="L378" s="25"/>
      <c r="M378" s="25"/>
    </row>
    <row r="379" spans="5:13" ht="20.25">
      <c r="E379" s="24"/>
      <c r="F379" s="24"/>
      <c r="G379" s="24"/>
      <c r="H379" s="24"/>
      <c r="I379" s="24"/>
      <c r="J379" s="24"/>
      <c r="K379" s="24"/>
      <c r="L379" s="25"/>
      <c r="M379" s="25"/>
    </row>
    <row r="380" spans="5:13" ht="20.25">
      <c r="E380" s="24"/>
      <c r="F380" s="24"/>
      <c r="G380" s="24"/>
      <c r="H380" s="24"/>
      <c r="I380" s="24"/>
      <c r="J380" s="24"/>
      <c r="K380" s="24"/>
      <c r="L380" s="25"/>
      <c r="M380" s="25"/>
    </row>
    <row r="381" spans="2:13" ht="20.25">
      <c r="B381" s="1" t="s">
        <v>75</v>
      </c>
      <c r="D381" s="1" t="s">
        <v>187</v>
      </c>
      <c r="E381" s="24"/>
      <c r="F381" s="24"/>
      <c r="G381" s="24"/>
      <c r="H381" s="24"/>
      <c r="I381" s="24"/>
      <c r="J381" s="24"/>
      <c r="K381" s="24"/>
      <c r="L381" s="25"/>
      <c r="M381" s="25"/>
    </row>
    <row r="382" spans="5:13" ht="20.25">
      <c r="E382" s="24"/>
      <c r="F382" s="24"/>
      <c r="G382" s="24"/>
      <c r="H382" s="24"/>
      <c r="I382" s="24"/>
      <c r="J382" s="24"/>
      <c r="K382" s="24"/>
      <c r="L382" s="25"/>
      <c r="M382" s="25"/>
    </row>
    <row r="383" spans="5:13" ht="20.25">
      <c r="E383" s="24"/>
      <c r="F383" s="24"/>
      <c r="G383" s="24"/>
      <c r="H383" s="24"/>
      <c r="I383" s="24"/>
      <c r="J383" s="24"/>
      <c r="K383" s="24"/>
      <c r="L383" s="25"/>
      <c r="M383" s="25"/>
    </row>
    <row r="384" spans="3:13" ht="20.25">
      <c r="C384" s="1" t="s">
        <v>186</v>
      </c>
      <c r="E384" s="71" t="s">
        <v>77</v>
      </c>
      <c r="F384" s="71" t="s">
        <v>78</v>
      </c>
      <c r="G384" s="71"/>
      <c r="H384" s="71" t="s">
        <v>79</v>
      </c>
      <c r="I384" s="71" t="s">
        <v>80</v>
      </c>
      <c r="J384" s="71" t="s">
        <v>81</v>
      </c>
      <c r="K384" s="24"/>
      <c r="L384" s="25"/>
      <c r="M384" s="25"/>
    </row>
    <row r="385" spans="5:13" ht="20.25">
      <c r="E385" s="71" t="s">
        <v>82</v>
      </c>
      <c r="F385" s="71" t="s">
        <v>137</v>
      </c>
      <c r="G385" s="71"/>
      <c r="H385" s="71" t="s">
        <v>138</v>
      </c>
      <c r="I385" s="71"/>
      <c r="J385" s="71"/>
      <c r="K385" s="24"/>
      <c r="L385" s="25"/>
      <c r="M385" s="25"/>
    </row>
    <row r="386" spans="5:13" ht="20.25">
      <c r="E386" s="71" t="s">
        <v>83</v>
      </c>
      <c r="F386" s="71"/>
      <c r="G386" s="71"/>
      <c r="H386" s="71"/>
      <c r="I386" s="71"/>
      <c r="J386" s="71"/>
      <c r="K386" s="24"/>
      <c r="L386" s="25"/>
      <c r="M386" s="25"/>
    </row>
    <row r="387" spans="5:13" ht="20.25">
      <c r="E387" s="71" t="s">
        <v>14</v>
      </c>
      <c r="F387" s="71" t="s">
        <v>14</v>
      </c>
      <c r="G387" s="72"/>
      <c r="H387" s="71" t="s">
        <v>14</v>
      </c>
      <c r="I387" s="71" t="s">
        <v>14</v>
      </c>
      <c r="J387" s="71" t="s">
        <v>14</v>
      </c>
      <c r="K387" s="24"/>
      <c r="L387" s="25"/>
      <c r="M387" s="25"/>
    </row>
    <row r="388" spans="5:13" ht="20.25">
      <c r="E388" s="24"/>
      <c r="F388" s="24"/>
      <c r="G388" s="24"/>
      <c r="H388" s="24"/>
      <c r="I388" s="24"/>
      <c r="J388" s="24"/>
      <c r="K388" s="24"/>
      <c r="L388" s="25"/>
      <c r="M388" s="25"/>
    </row>
    <row r="389" spans="3:13" ht="20.25">
      <c r="C389" s="1" t="s">
        <v>84</v>
      </c>
      <c r="D389" s="1"/>
      <c r="E389" s="1"/>
      <c r="F389" s="24"/>
      <c r="G389" s="24"/>
      <c r="H389" s="24"/>
      <c r="I389" s="24"/>
      <c r="J389" s="24"/>
      <c r="K389" s="24"/>
      <c r="L389" s="25"/>
      <c r="M389" s="25"/>
    </row>
    <row r="390" spans="6:13" ht="20.25">
      <c r="F390" s="24"/>
      <c r="G390" s="24"/>
      <c r="H390" s="24"/>
      <c r="I390" s="24"/>
      <c r="J390" s="24"/>
      <c r="K390" s="24"/>
      <c r="L390" s="25"/>
      <c r="M390" s="25"/>
    </row>
    <row r="391" spans="3:13" ht="20.25">
      <c r="C391" s="1" t="s">
        <v>85</v>
      </c>
      <c r="D391" s="1"/>
      <c r="E391" s="1"/>
      <c r="F391" s="24"/>
      <c r="G391" s="24"/>
      <c r="H391" s="24"/>
      <c r="I391" s="24"/>
      <c r="J391" s="24"/>
      <c r="K391" s="24"/>
      <c r="L391" s="25"/>
      <c r="M391" s="25"/>
    </row>
    <row r="392" spans="4:13" ht="21" thickBot="1">
      <c r="D392" s="2" t="s">
        <v>86</v>
      </c>
      <c r="E392" s="73">
        <v>27198</v>
      </c>
      <c r="F392" s="73">
        <v>0</v>
      </c>
      <c r="G392" s="73"/>
      <c r="H392" s="73">
        <v>649</v>
      </c>
      <c r="I392" s="73">
        <v>0</v>
      </c>
      <c r="J392" s="73">
        <f>SUM(E392:I392)</f>
        <v>27847</v>
      </c>
      <c r="K392" s="24"/>
      <c r="L392" s="25"/>
      <c r="M392" s="25"/>
    </row>
    <row r="393" spans="5:13" ht="21" thickTop="1">
      <c r="E393" s="24"/>
      <c r="F393" s="24"/>
      <c r="G393" s="24"/>
      <c r="H393" s="24"/>
      <c r="I393" s="24"/>
      <c r="J393" s="24"/>
      <c r="K393" s="24"/>
      <c r="L393" s="25"/>
      <c r="M393" s="25"/>
    </row>
    <row r="394" spans="3:13" ht="20.25">
      <c r="C394" s="1" t="s">
        <v>87</v>
      </c>
      <c r="E394" s="24"/>
      <c r="F394" s="24"/>
      <c r="G394" s="24"/>
      <c r="H394" s="24"/>
      <c r="I394" s="24"/>
      <c r="J394" s="24"/>
      <c r="K394" s="24"/>
      <c r="L394" s="25"/>
      <c r="M394" s="25"/>
    </row>
    <row r="395" spans="4:13" ht="20.25">
      <c r="D395" s="2" t="s">
        <v>105</v>
      </c>
      <c r="E395" s="24">
        <v>869</v>
      </c>
      <c r="F395" s="24">
        <v>211</v>
      </c>
      <c r="G395" s="24"/>
      <c r="H395" s="24">
        <v>-580</v>
      </c>
      <c r="I395" s="24">
        <v>-3480</v>
      </c>
      <c r="J395" s="24">
        <f>SUM(E395:I395)</f>
        <v>-2980</v>
      </c>
      <c r="K395" s="24"/>
      <c r="L395" s="25"/>
      <c r="M395" s="25"/>
    </row>
    <row r="396" spans="4:13" ht="20.25">
      <c r="D396" s="2" t="s">
        <v>88</v>
      </c>
      <c r="E396" s="24">
        <v>-262</v>
      </c>
      <c r="F396" s="24">
        <v>0</v>
      </c>
      <c r="G396" s="24"/>
      <c r="H396" s="24">
        <v>0</v>
      </c>
      <c r="I396" s="24">
        <v>0</v>
      </c>
      <c r="J396" s="24">
        <f>SUM(E396:I396)</f>
        <v>-262</v>
      </c>
      <c r="K396" s="24"/>
      <c r="L396" s="25"/>
      <c r="M396" s="25"/>
    </row>
    <row r="397" spans="4:13" ht="20.25">
      <c r="D397" s="2" t="s">
        <v>20</v>
      </c>
      <c r="E397" s="24">
        <v>0</v>
      </c>
      <c r="F397" s="24">
        <v>0</v>
      </c>
      <c r="G397" s="24"/>
      <c r="H397" s="24">
        <v>0</v>
      </c>
      <c r="I397" s="24">
        <v>607</v>
      </c>
      <c r="J397" s="24">
        <f>SUM(E397:I397)</f>
        <v>607</v>
      </c>
      <c r="K397" s="24"/>
      <c r="L397" s="25"/>
      <c r="M397" s="25"/>
    </row>
    <row r="398" spans="4:13" ht="20.25">
      <c r="D398" s="2" t="s">
        <v>21</v>
      </c>
      <c r="E398" s="74">
        <v>-604</v>
      </c>
      <c r="F398" s="74">
        <v>-93</v>
      </c>
      <c r="G398" s="74"/>
      <c r="H398" s="74">
        <v>0</v>
      </c>
      <c r="I398" s="74">
        <v>-182</v>
      </c>
      <c r="J398" s="74">
        <f>SUM(E398:I398)</f>
        <v>-879</v>
      </c>
      <c r="K398" s="24"/>
      <c r="L398" s="25"/>
      <c r="M398" s="25"/>
    </row>
    <row r="399" spans="4:13" ht="20.25">
      <c r="D399" s="2" t="s">
        <v>184</v>
      </c>
      <c r="E399" s="24">
        <f>SUM(E395:E398)</f>
        <v>3</v>
      </c>
      <c r="F399" s="24">
        <f>SUM(F395:F398)</f>
        <v>118</v>
      </c>
      <c r="G399" s="24"/>
      <c r="H399" s="24">
        <f>SUM(H395:H398)</f>
        <v>-580</v>
      </c>
      <c r="I399" s="24">
        <f>SUM(I395:I398)</f>
        <v>-3055</v>
      </c>
      <c r="J399" s="24">
        <f>SUM(J395:J398)</f>
        <v>-3514</v>
      </c>
      <c r="K399" s="24"/>
      <c r="L399" s="25"/>
      <c r="M399" s="25"/>
    </row>
    <row r="400" spans="4:13" ht="20.25">
      <c r="D400" s="2" t="s">
        <v>23</v>
      </c>
      <c r="E400" s="24">
        <v>0</v>
      </c>
      <c r="F400" s="24">
        <v>0</v>
      </c>
      <c r="G400" s="24"/>
      <c r="H400" s="24">
        <v>0</v>
      </c>
      <c r="I400" s="24">
        <v>17</v>
      </c>
      <c r="J400" s="24">
        <f>SUM(E400:I400)</f>
        <v>17</v>
      </c>
      <c r="K400" s="24"/>
      <c r="L400" s="25"/>
      <c r="M400" s="25"/>
    </row>
    <row r="401" spans="4:13" ht="21" thickBot="1">
      <c r="D401" s="2" t="s">
        <v>185</v>
      </c>
      <c r="E401" s="75">
        <f>SUM(E399:E400)</f>
        <v>3</v>
      </c>
      <c r="F401" s="75">
        <f>SUM(F399:F400)</f>
        <v>118</v>
      </c>
      <c r="G401" s="75"/>
      <c r="H401" s="75">
        <f>SUM(H399:H400)</f>
        <v>-580</v>
      </c>
      <c r="I401" s="75">
        <f>SUM(I399:I400)</f>
        <v>-3038</v>
      </c>
      <c r="J401" s="75">
        <f>SUM(J399:J400)</f>
        <v>-3497</v>
      </c>
      <c r="K401" s="24"/>
      <c r="L401" s="25"/>
      <c r="M401" s="25"/>
    </row>
    <row r="402" spans="5:13" ht="21" thickTop="1">
      <c r="E402" s="24"/>
      <c r="F402" s="24"/>
      <c r="G402" s="24"/>
      <c r="H402" s="24"/>
      <c r="I402" s="24"/>
      <c r="J402" s="24"/>
      <c r="K402" s="24"/>
      <c r="L402" s="25"/>
      <c r="M402" s="25"/>
    </row>
    <row r="403" spans="3:13" ht="20.25">
      <c r="C403" s="1" t="s">
        <v>89</v>
      </c>
      <c r="E403" s="24"/>
      <c r="F403" s="24"/>
      <c r="G403" s="24"/>
      <c r="H403" s="24"/>
      <c r="I403" s="24"/>
      <c r="J403" s="24"/>
      <c r="K403" s="24"/>
      <c r="L403" s="25"/>
      <c r="M403" s="25"/>
    </row>
    <row r="404" spans="5:13" ht="20.25">
      <c r="E404" s="24"/>
      <c r="F404" s="24"/>
      <c r="G404" s="24"/>
      <c r="H404" s="24"/>
      <c r="I404" s="24"/>
      <c r="J404" s="24"/>
      <c r="K404" s="24"/>
      <c r="L404" s="25"/>
      <c r="M404" s="25"/>
    </row>
    <row r="405" spans="3:13" ht="20.25">
      <c r="C405" s="1" t="s">
        <v>90</v>
      </c>
      <c r="E405" s="24"/>
      <c r="F405" s="24"/>
      <c r="G405" s="24"/>
      <c r="H405" s="24"/>
      <c r="I405" s="24"/>
      <c r="J405" s="24"/>
      <c r="K405" s="24"/>
      <c r="L405" s="25"/>
      <c r="M405" s="25"/>
    </row>
    <row r="406" spans="4:13" ht="20.25">
      <c r="D406" s="2" t="s">
        <v>90</v>
      </c>
      <c r="E406" s="24">
        <v>324534</v>
      </c>
      <c r="F406" s="24">
        <v>599249</v>
      </c>
      <c r="G406" s="24"/>
      <c r="H406" s="24">
        <v>19484</v>
      </c>
      <c r="I406" s="24">
        <v>-562998</v>
      </c>
      <c r="J406" s="24">
        <f>SUM(E406:I406)</f>
        <v>380269</v>
      </c>
      <c r="K406" s="24"/>
      <c r="L406" s="25"/>
      <c r="M406" s="25"/>
    </row>
    <row r="407" spans="4:13" ht="20.25">
      <c r="D407" s="2" t="s">
        <v>91</v>
      </c>
      <c r="K407" s="24"/>
      <c r="L407" s="25"/>
      <c r="M407" s="25"/>
    </row>
    <row r="408" spans="4:13" ht="20.25">
      <c r="D408" s="2" t="s">
        <v>92</v>
      </c>
      <c r="E408" s="24">
        <v>0</v>
      </c>
      <c r="F408" s="24">
        <v>21053</v>
      </c>
      <c r="G408" s="24"/>
      <c r="H408" s="24">
        <v>0</v>
      </c>
      <c r="I408" s="24">
        <v>-124</v>
      </c>
      <c r="J408" s="24">
        <f>SUM(E408:I408)</f>
        <v>20929</v>
      </c>
      <c r="K408" s="24"/>
      <c r="L408" s="25"/>
      <c r="M408" s="25"/>
    </row>
    <row r="409" spans="4:13" ht="21" thickBot="1">
      <c r="D409" s="2" t="s">
        <v>93</v>
      </c>
      <c r="E409" s="75">
        <f>SUM(E406:E408)</f>
        <v>324534</v>
      </c>
      <c r="F409" s="75">
        <f>SUM(F406:F408)</f>
        <v>620302</v>
      </c>
      <c r="G409" s="75"/>
      <c r="H409" s="75">
        <f>SUM(H406:H408)</f>
        <v>19484</v>
      </c>
      <c r="I409" s="75">
        <f>SUM(I406:I408)</f>
        <v>-563122</v>
      </c>
      <c r="J409" s="75">
        <f>SUM(J406:J408)</f>
        <v>401198</v>
      </c>
      <c r="K409" s="24"/>
      <c r="L409" s="25"/>
      <c r="M409" s="25"/>
    </row>
    <row r="410" spans="3:13" ht="21" thickTop="1">
      <c r="C410" s="1" t="s">
        <v>94</v>
      </c>
      <c r="E410" s="24"/>
      <c r="F410" s="24"/>
      <c r="G410" s="24"/>
      <c r="H410" s="24"/>
      <c r="I410" s="24"/>
      <c r="J410" s="24"/>
      <c r="K410" s="24"/>
      <c r="L410" s="25"/>
      <c r="M410" s="25"/>
    </row>
    <row r="411" spans="4:13" ht="21" thickBot="1">
      <c r="D411" s="2" t="s">
        <v>95</v>
      </c>
      <c r="E411" s="73">
        <v>57628</v>
      </c>
      <c r="F411" s="73">
        <v>109493</v>
      </c>
      <c r="G411" s="73"/>
      <c r="H411" s="73">
        <v>43219</v>
      </c>
      <c r="I411" s="73">
        <v>-157893</v>
      </c>
      <c r="J411" s="73">
        <f>SUM(E411:I411)</f>
        <v>52447</v>
      </c>
      <c r="K411" s="24"/>
      <c r="L411" s="25"/>
      <c r="M411" s="25"/>
    </row>
    <row r="412" spans="5:13" ht="21" thickTop="1">
      <c r="E412" s="24"/>
      <c r="F412" s="24"/>
      <c r="G412" s="24"/>
      <c r="H412" s="24"/>
      <c r="I412" s="24"/>
      <c r="J412" s="24"/>
      <c r="K412" s="24"/>
      <c r="L412" s="25"/>
      <c r="M412" s="25"/>
    </row>
    <row r="413" spans="3:13" ht="20.25">
      <c r="C413" s="1" t="s">
        <v>96</v>
      </c>
      <c r="E413" s="24"/>
      <c r="F413" s="24"/>
      <c r="G413" s="24"/>
      <c r="H413" s="24"/>
      <c r="I413" s="24"/>
      <c r="J413" s="24"/>
      <c r="K413" s="24"/>
      <c r="L413" s="25"/>
      <c r="M413" s="25"/>
    </row>
    <row r="414" spans="5:13" ht="20.25">
      <c r="E414" s="24"/>
      <c r="F414" s="24"/>
      <c r="G414" s="24"/>
      <c r="H414" s="24"/>
      <c r="I414" s="24"/>
      <c r="J414" s="24"/>
      <c r="K414" s="24"/>
      <c r="L414" s="25"/>
      <c r="M414" s="25"/>
    </row>
    <row r="415" spans="4:13" ht="20.25">
      <c r="D415" s="2" t="s">
        <v>97</v>
      </c>
      <c r="E415" s="76">
        <v>954</v>
      </c>
      <c r="F415" s="24">
        <v>0</v>
      </c>
      <c r="G415" s="24"/>
      <c r="H415" s="24">
        <v>0</v>
      </c>
      <c r="I415" s="24">
        <v>0</v>
      </c>
      <c r="J415" s="24">
        <f>SUM(E415:I415)</f>
        <v>954</v>
      </c>
      <c r="K415" s="24"/>
      <c r="L415" s="25"/>
      <c r="M415" s="25"/>
    </row>
    <row r="416" spans="4:13" ht="20.25">
      <c r="D416" s="2" t="s">
        <v>63</v>
      </c>
      <c r="E416" s="24">
        <v>3373</v>
      </c>
      <c r="F416" s="24">
        <v>76</v>
      </c>
      <c r="G416" s="24"/>
      <c r="H416" s="24">
        <v>1119</v>
      </c>
      <c r="I416" s="24">
        <v>0</v>
      </c>
      <c r="J416" s="24">
        <f>SUM(E416:I416)</f>
        <v>4568</v>
      </c>
      <c r="K416" s="24"/>
      <c r="L416" s="25"/>
      <c r="M416" s="25"/>
    </row>
    <row r="417" spans="4:13" ht="20.25">
      <c r="D417" s="2" t="s">
        <v>98</v>
      </c>
      <c r="E417" s="24">
        <v>1836</v>
      </c>
      <c r="F417" s="24">
        <v>0</v>
      </c>
      <c r="G417" s="24"/>
      <c r="H417" s="24">
        <v>0</v>
      </c>
      <c r="I417" s="24">
        <v>3479</v>
      </c>
      <c r="J417" s="24">
        <f>SUM(E417:I417)</f>
        <v>5315</v>
      </c>
      <c r="K417" s="24"/>
      <c r="L417" s="25"/>
      <c r="M417" s="25"/>
    </row>
    <row r="418" spans="5:13" ht="20.25">
      <c r="E418" s="24"/>
      <c r="F418" s="24"/>
      <c r="G418" s="24"/>
      <c r="H418" s="24"/>
      <c r="I418" s="24"/>
      <c r="J418" s="24"/>
      <c r="K418" s="24"/>
      <c r="L418" s="25"/>
      <c r="M418" s="25"/>
    </row>
    <row r="419" spans="5:13" ht="20.25">
      <c r="E419" s="24"/>
      <c r="F419" s="24"/>
      <c r="G419" s="24"/>
      <c r="H419" s="24"/>
      <c r="I419" s="24"/>
      <c r="J419" s="24"/>
      <c r="K419" s="24"/>
      <c r="L419" s="25"/>
      <c r="M419" s="25"/>
    </row>
    <row r="420" spans="5:13" ht="20.25">
      <c r="E420" s="24"/>
      <c r="F420" s="24"/>
      <c r="G420" s="24"/>
      <c r="H420" s="24"/>
      <c r="I420" s="24"/>
      <c r="J420" s="24"/>
      <c r="K420" s="24"/>
      <c r="L420" s="25"/>
      <c r="M420" s="25"/>
    </row>
    <row r="421" spans="5:13" ht="20.25">
      <c r="E421" s="24"/>
      <c r="F421" s="24"/>
      <c r="G421" s="24"/>
      <c r="H421" s="24"/>
      <c r="I421" s="24"/>
      <c r="J421" s="24"/>
      <c r="K421" s="24"/>
      <c r="L421" s="25"/>
      <c r="M421" s="25"/>
    </row>
    <row r="422" spans="5:13" ht="20.25">
      <c r="E422" s="24"/>
      <c r="F422" s="24"/>
      <c r="G422" s="24"/>
      <c r="H422" s="24"/>
      <c r="I422" s="24"/>
      <c r="J422" s="24"/>
      <c r="K422" s="24"/>
      <c r="L422" s="25"/>
      <c r="M422" s="25"/>
    </row>
    <row r="423" spans="2:13" ht="20.25">
      <c r="B423" s="2" t="s">
        <v>99</v>
      </c>
      <c r="E423" s="24"/>
      <c r="F423" s="24"/>
      <c r="G423" s="24"/>
      <c r="H423" s="24"/>
      <c r="I423" s="24"/>
      <c r="J423" s="24"/>
      <c r="K423" s="24"/>
      <c r="L423" s="25"/>
      <c r="M423" s="25"/>
    </row>
    <row r="424" spans="5:13" ht="20.25">
      <c r="E424" s="24"/>
      <c r="F424" s="24"/>
      <c r="G424" s="24"/>
      <c r="H424" s="24"/>
      <c r="I424" s="24"/>
      <c r="J424" s="24"/>
      <c r="K424" s="24"/>
      <c r="L424" s="25"/>
      <c r="M424" s="25"/>
    </row>
    <row r="425" spans="5:13" ht="20.25">
      <c r="E425" s="24"/>
      <c r="F425" s="24"/>
      <c r="G425" s="24"/>
      <c r="H425" s="24"/>
      <c r="I425" s="24"/>
      <c r="J425" s="24"/>
      <c r="K425" s="24"/>
      <c r="L425" s="25"/>
      <c r="M425" s="25"/>
    </row>
    <row r="426" spans="5:13" ht="20.25">
      <c r="E426" s="24"/>
      <c r="F426" s="24"/>
      <c r="G426" s="24"/>
      <c r="H426" s="24"/>
      <c r="I426" s="24"/>
      <c r="J426" s="70"/>
      <c r="K426" s="24"/>
      <c r="L426" s="25"/>
      <c r="M426" s="25"/>
    </row>
    <row r="427" spans="5:13" ht="20.25">
      <c r="E427" s="24"/>
      <c r="F427" s="24"/>
      <c r="G427" s="24"/>
      <c r="H427" s="24"/>
      <c r="I427" s="24"/>
      <c r="J427" s="24"/>
      <c r="K427" s="24"/>
      <c r="L427" s="25"/>
      <c r="M427" s="25"/>
    </row>
    <row r="428" spans="5:13" ht="20.25">
      <c r="E428" s="24"/>
      <c r="F428" s="24"/>
      <c r="G428" s="24"/>
      <c r="H428" s="24"/>
      <c r="I428" s="24"/>
      <c r="J428" s="24"/>
      <c r="K428" s="24"/>
      <c r="L428" s="25"/>
      <c r="M428" s="25"/>
    </row>
    <row r="429" spans="5:13" ht="20.25">
      <c r="E429" s="24"/>
      <c r="F429" s="24"/>
      <c r="G429" s="24"/>
      <c r="H429" s="24"/>
      <c r="I429" s="24"/>
      <c r="J429" s="24"/>
      <c r="K429" s="24"/>
      <c r="L429" s="25"/>
      <c r="M429" s="25"/>
    </row>
    <row r="430" spans="5:13" ht="20.25">
      <c r="E430" s="24"/>
      <c r="F430" s="24"/>
      <c r="G430" s="24"/>
      <c r="H430" s="24"/>
      <c r="I430" s="24"/>
      <c r="J430" s="24"/>
      <c r="K430" s="24"/>
      <c r="L430" s="25"/>
      <c r="M430" s="25"/>
    </row>
    <row r="431" spans="5:13" ht="20.25">
      <c r="E431" s="24"/>
      <c r="F431" s="24"/>
      <c r="G431" s="24"/>
      <c r="H431" s="24"/>
      <c r="I431" s="24"/>
      <c r="J431" s="24"/>
      <c r="K431" s="24"/>
      <c r="L431" s="25"/>
      <c r="M431" s="25"/>
    </row>
    <row r="432" spans="5:13" ht="20.25">
      <c r="E432" s="24"/>
      <c r="F432" s="24"/>
      <c r="G432" s="24"/>
      <c r="H432" s="24"/>
      <c r="I432" s="24"/>
      <c r="J432" s="24"/>
      <c r="K432" s="24"/>
      <c r="L432" s="25"/>
      <c r="M432" s="25"/>
    </row>
    <row r="433" spans="5:13" ht="20.25">
      <c r="E433" s="24"/>
      <c r="F433" s="24"/>
      <c r="G433" s="24"/>
      <c r="H433" s="24"/>
      <c r="I433" s="24"/>
      <c r="J433" s="24"/>
      <c r="K433" s="24"/>
      <c r="L433" s="25"/>
      <c r="M433" s="25"/>
    </row>
    <row r="434" spans="5:13" ht="20.25">
      <c r="E434" s="24"/>
      <c r="F434" s="24"/>
      <c r="G434" s="24"/>
      <c r="H434" s="24"/>
      <c r="I434" s="24"/>
      <c r="J434" s="24"/>
      <c r="K434" s="24"/>
      <c r="L434" s="25"/>
      <c r="M434" s="25"/>
    </row>
    <row r="435" spans="5:13" ht="20.25">
      <c r="E435" s="24"/>
      <c r="F435" s="24"/>
      <c r="G435" s="24"/>
      <c r="H435" s="24"/>
      <c r="I435" s="24"/>
      <c r="J435" s="24"/>
      <c r="K435" s="24"/>
      <c r="L435" s="25"/>
      <c r="M435" s="25"/>
    </row>
    <row r="436" spans="5:13" ht="20.25">
      <c r="E436" s="24"/>
      <c r="F436" s="24"/>
      <c r="G436" s="24"/>
      <c r="H436" s="24"/>
      <c r="I436" s="24"/>
      <c r="J436" s="24"/>
      <c r="K436" s="24"/>
      <c r="L436" s="25"/>
      <c r="M436" s="25"/>
    </row>
    <row r="437" spans="5:13" ht="20.25">
      <c r="E437" s="24"/>
      <c r="F437" s="24"/>
      <c r="G437" s="24"/>
      <c r="H437" s="24"/>
      <c r="I437" s="24"/>
      <c r="J437" s="24"/>
      <c r="K437" s="24"/>
      <c r="L437" s="25"/>
      <c r="M437" s="25"/>
    </row>
    <row r="438" spans="5:13" ht="20.25">
      <c r="E438" s="24"/>
      <c r="F438" s="24"/>
      <c r="G438" s="24"/>
      <c r="H438" s="24"/>
      <c r="I438" s="24"/>
      <c r="J438" s="24"/>
      <c r="K438" s="24"/>
      <c r="L438" s="25"/>
      <c r="M438" s="25"/>
    </row>
    <row r="439" spans="5:13" ht="20.25">
      <c r="E439" s="24"/>
      <c r="F439" s="24"/>
      <c r="G439" s="24"/>
      <c r="H439" s="24"/>
      <c r="I439" s="24"/>
      <c r="J439" s="24"/>
      <c r="K439" s="24"/>
      <c r="L439" s="25"/>
      <c r="M439" s="25"/>
    </row>
    <row r="440" spans="5:13" ht="20.25">
      <c r="E440" s="24"/>
      <c r="F440" s="24"/>
      <c r="G440" s="24"/>
      <c r="H440" s="24"/>
      <c r="I440" s="24"/>
      <c r="J440" s="24"/>
      <c r="K440" s="24"/>
      <c r="L440" s="25"/>
      <c r="M440" s="25"/>
    </row>
    <row r="441" spans="5:13" ht="20.25">
      <c r="E441" s="24"/>
      <c r="F441" s="24"/>
      <c r="G441" s="24"/>
      <c r="H441" s="24"/>
      <c r="I441" s="24"/>
      <c r="J441" s="24"/>
      <c r="K441" s="24"/>
      <c r="L441" s="25"/>
      <c r="M441" s="25"/>
    </row>
    <row r="442" spans="5:13" ht="20.25">
      <c r="E442" s="24"/>
      <c r="F442" s="24"/>
      <c r="G442" s="24"/>
      <c r="H442" s="24"/>
      <c r="I442" s="24"/>
      <c r="J442" s="24"/>
      <c r="K442" s="24"/>
      <c r="L442" s="25"/>
      <c r="M442" s="25"/>
    </row>
    <row r="443" spans="5:13" ht="20.25">
      <c r="E443" s="24"/>
      <c r="F443" s="24"/>
      <c r="G443" s="24"/>
      <c r="H443" s="24"/>
      <c r="I443" s="24"/>
      <c r="J443" s="24"/>
      <c r="K443" s="24"/>
      <c r="L443" s="25"/>
      <c r="M443" s="25"/>
    </row>
    <row r="444" spans="5:13" ht="20.25">
      <c r="E444" s="24"/>
      <c r="F444" s="24"/>
      <c r="G444" s="24"/>
      <c r="H444" s="24"/>
      <c r="I444" s="24"/>
      <c r="J444" s="24"/>
      <c r="K444" s="24"/>
      <c r="L444" s="25"/>
      <c r="M444" s="25"/>
    </row>
    <row r="445" spans="5:13" ht="20.25">
      <c r="E445" s="24"/>
      <c r="F445" s="24"/>
      <c r="G445" s="24"/>
      <c r="H445" s="24"/>
      <c r="I445" s="24"/>
      <c r="J445" s="24"/>
      <c r="K445" s="24"/>
      <c r="L445" s="25"/>
      <c r="M445" s="25"/>
    </row>
    <row r="446" spans="5:13" ht="20.25">
      <c r="E446" s="24"/>
      <c r="F446" s="24"/>
      <c r="G446" s="24"/>
      <c r="H446" s="24"/>
      <c r="I446" s="24"/>
      <c r="J446" s="24"/>
      <c r="K446" s="24"/>
      <c r="L446" s="25"/>
      <c r="M446" s="25"/>
    </row>
    <row r="447" spans="5:13" ht="20.25">
      <c r="E447" s="24"/>
      <c r="F447" s="24"/>
      <c r="G447" s="24"/>
      <c r="H447" s="24"/>
      <c r="I447" s="24"/>
      <c r="J447" s="24"/>
      <c r="K447" s="24"/>
      <c r="L447" s="25"/>
      <c r="M447" s="25"/>
    </row>
    <row r="448" spans="5:13" ht="20.25">
      <c r="E448" s="24"/>
      <c r="F448" s="24"/>
      <c r="G448" s="24"/>
      <c r="H448" s="24"/>
      <c r="I448" s="24"/>
      <c r="J448" s="24"/>
      <c r="K448" s="24"/>
      <c r="L448" s="25"/>
      <c r="M448" s="25"/>
    </row>
    <row r="449" spans="5:13" ht="20.25">
      <c r="E449" s="24"/>
      <c r="F449" s="24"/>
      <c r="G449" s="24"/>
      <c r="H449" s="24"/>
      <c r="I449" s="24"/>
      <c r="J449" s="24"/>
      <c r="K449" s="24"/>
      <c r="L449" s="25"/>
      <c r="M449" s="25"/>
    </row>
    <row r="450" spans="5:13" ht="20.25">
      <c r="E450" s="24"/>
      <c r="F450" s="24"/>
      <c r="G450" s="24"/>
      <c r="H450" s="24"/>
      <c r="I450" s="24"/>
      <c r="J450" s="24"/>
      <c r="K450" s="24"/>
      <c r="L450" s="25"/>
      <c r="M450" s="25"/>
    </row>
    <row r="451" spans="5:13" ht="20.25">
      <c r="E451" s="24"/>
      <c r="F451" s="24"/>
      <c r="G451" s="24"/>
      <c r="H451" s="24"/>
      <c r="I451" s="24"/>
      <c r="J451" s="24"/>
      <c r="K451" s="24"/>
      <c r="L451" s="25"/>
      <c r="M451" s="25"/>
    </row>
    <row r="452" spans="5:13" ht="20.25">
      <c r="E452" s="24"/>
      <c r="F452" s="24"/>
      <c r="G452" s="24"/>
      <c r="H452" s="24"/>
      <c r="I452" s="24"/>
      <c r="J452" s="24"/>
      <c r="K452" s="24"/>
      <c r="L452" s="25"/>
      <c r="M452" s="25"/>
    </row>
    <row r="453" spans="5:13" ht="20.25">
      <c r="E453" s="24"/>
      <c r="F453" s="24"/>
      <c r="G453" s="24"/>
      <c r="H453" s="24"/>
      <c r="I453" s="24"/>
      <c r="J453" s="24"/>
      <c r="K453" s="24"/>
      <c r="L453" s="25"/>
      <c r="M453" s="25"/>
    </row>
    <row r="454" spans="5:13" ht="20.25">
      <c r="E454" s="24"/>
      <c r="F454" s="24"/>
      <c r="G454" s="24"/>
      <c r="H454" s="24"/>
      <c r="I454" s="24"/>
      <c r="J454" s="24"/>
      <c r="K454" s="24"/>
      <c r="L454" s="25"/>
      <c r="M454" s="25"/>
    </row>
    <row r="455" spans="5:13" ht="20.25">
      <c r="E455" s="24"/>
      <c r="F455" s="24"/>
      <c r="G455" s="24"/>
      <c r="H455" s="24"/>
      <c r="I455" s="24"/>
      <c r="J455" s="24"/>
      <c r="K455" s="24"/>
      <c r="L455" s="25"/>
      <c r="M455" s="25"/>
    </row>
    <row r="456" spans="5:13" ht="20.25">
      <c r="E456" s="24"/>
      <c r="F456" s="24"/>
      <c r="G456" s="24"/>
      <c r="H456" s="24"/>
      <c r="I456" s="24"/>
      <c r="J456" s="24"/>
      <c r="K456" s="24"/>
      <c r="L456" s="25"/>
      <c r="M456" s="25"/>
    </row>
    <row r="457" spans="5:13" ht="20.25">
      <c r="E457" s="24"/>
      <c r="F457" s="24"/>
      <c r="G457" s="24"/>
      <c r="H457" s="24"/>
      <c r="I457" s="24"/>
      <c r="J457" s="24"/>
      <c r="K457" s="24"/>
      <c r="L457" s="25"/>
      <c r="M457" s="25"/>
    </row>
    <row r="458" spans="5:13" ht="20.25">
      <c r="E458" s="24"/>
      <c r="F458" s="24"/>
      <c r="G458" s="24"/>
      <c r="H458" s="24"/>
      <c r="I458" s="24"/>
      <c r="J458" s="24"/>
      <c r="K458" s="24"/>
      <c r="L458" s="25"/>
      <c r="M458" s="25"/>
    </row>
    <row r="459" spans="5:13" ht="20.25">
      <c r="E459" s="24"/>
      <c r="F459" s="24"/>
      <c r="G459" s="24"/>
      <c r="H459" s="24"/>
      <c r="I459" s="24"/>
      <c r="J459" s="24"/>
      <c r="K459" s="24"/>
      <c r="L459" s="25"/>
      <c r="M459" s="25"/>
    </row>
    <row r="460" spans="5:13" ht="20.25">
      <c r="E460" s="24"/>
      <c r="F460" s="24"/>
      <c r="G460" s="24"/>
      <c r="H460" s="24"/>
      <c r="I460" s="24"/>
      <c r="J460" s="24"/>
      <c r="K460" s="24"/>
      <c r="L460" s="25"/>
      <c r="M460" s="25"/>
    </row>
    <row r="461" spans="5:13" ht="20.25">
      <c r="E461" s="24"/>
      <c r="F461" s="24"/>
      <c r="G461" s="24"/>
      <c r="H461" s="24"/>
      <c r="I461" s="24"/>
      <c r="J461" s="24"/>
      <c r="K461" s="24"/>
      <c r="L461" s="25"/>
      <c r="M461" s="25"/>
    </row>
    <row r="462" spans="5:13" ht="20.25">
      <c r="E462" s="24"/>
      <c r="F462" s="24"/>
      <c r="G462" s="24"/>
      <c r="H462" s="24"/>
      <c r="I462" s="24"/>
      <c r="J462" s="24"/>
      <c r="K462" s="24"/>
      <c r="L462" s="25"/>
      <c r="M462" s="25"/>
    </row>
    <row r="463" spans="5:13" ht="20.25">
      <c r="E463" s="24"/>
      <c r="F463" s="24"/>
      <c r="G463" s="24"/>
      <c r="H463" s="24"/>
      <c r="I463" s="24"/>
      <c r="J463" s="24"/>
      <c r="K463" s="24"/>
      <c r="L463" s="25"/>
      <c r="M463" s="25"/>
    </row>
    <row r="464" spans="5:13" ht="20.25">
      <c r="E464" s="24"/>
      <c r="F464" s="24"/>
      <c r="G464" s="24"/>
      <c r="H464" s="24"/>
      <c r="I464" s="24"/>
      <c r="J464" s="24"/>
      <c r="K464" s="24"/>
      <c r="L464" s="25"/>
      <c r="M464" s="25"/>
    </row>
    <row r="465" spans="5:13" ht="20.25">
      <c r="E465" s="24"/>
      <c r="F465" s="24"/>
      <c r="G465" s="24"/>
      <c r="H465" s="24"/>
      <c r="I465" s="24"/>
      <c r="J465" s="24"/>
      <c r="K465" s="24"/>
      <c r="L465" s="25"/>
      <c r="M465" s="25"/>
    </row>
    <row r="466" spans="5:13" ht="20.25">
      <c r="E466" s="24"/>
      <c r="F466" s="24"/>
      <c r="G466" s="24"/>
      <c r="H466" s="24"/>
      <c r="I466" s="24"/>
      <c r="J466" s="24"/>
      <c r="K466" s="24"/>
      <c r="L466" s="25"/>
      <c r="M466" s="25"/>
    </row>
    <row r="467" spans="5:13" ht="20.25">
      <c r="E467" s="24"/>
      <c r="F467" s="24"/>
      <c r="G467" s="24"/>
      <c r="H467" s="24"/>
      <c r="I467" s="24"/>
      <c r="J467" s="24"/>
      <c r="K467" s="24"/>
      <c r="L467" s="25"/>
      <c r="M467" s="25"/>
    </row>
    <row r="468" spans="5:13" ht="20.25">
      <c r="E468" s="24"/>
      <c r="F468" s="24"/>
      <c r="G468" s="24"/>
      <c r="H468" s="24"/>
      <c r="I468" s="24"/>
      <c r="J468" s="24"/>
      <c r="K468" s="24"/>
      <c r="L468" s="25"/>
      <c r="M468" s="25"/>
    </row>
    <row r="469" spans="5:13" ht="20.25">
      <c r="E469" s="24"/>
      <c r="F469" s="24"/>
      <c r="G469" s="24"/>
      <c r="H469" s="24"/>
      <c r="I469" s="24"/>
      <c r="J469" s="24"/>
      <c r="K469" s="24"/>
      <c r="L469" s="25"/>
      <c r="M469" s="25"/>
    </row>
    <row r="470" spans="5:13" ht="20.25">
      <c r="E470" s="24"/>
      <c r="F470" s="24"/>
      <c r="G470" s="24"/>
      <c r="H470" s="24"/>
      <c r="I470" s="24"/>
      <c r="J470" s="24"/>
      <c r="K470" s="24"/>
      <c r="L470" s="25"/>
      <c r="M470" s="25"/>
    </row>
    <row r="471" spans="5:13" ht="20.25">
      <c r="E471" s="24"/>
      <c r="F471" s="24"/>
      <c r="G471" s="24"/>
      <c r="H471" s="24"/>
      <c r="I471" s="24"/>
      <c r="J471" s="24"/>
      <c r="K471" s="24"/>
      <c r="L471" s="25"/>
      <c r="M471" s="25"/>
    </row>
    <row r="472" spans="5:13" ht="20.25">
      <c r="E472" s="24"/>
      <c r="F472" s="24"/>
      <c r="G472" s="24"/>
      <c r="H472" s="24"/>
      <c r="I472" s="24"/>
      <c r="J472" s="24"/>
      <c r="K472" s="24"/>
      <c r="L472" s="25"/>
      <c r="M472" s="25"/>
    </row>
    <row r="473" spans="5:13" ht="20.25">
      <c r="E473" s="24"/>
      <c r="F473" s="24"/>
      <c r="G473" s="24"/>
      <c r="H473" s="24"/>
      <c r="I473" s="24"/>
      <c r="J473" s="24"/>
      <c r="K473" s="24"/>
      <c r="L473" s="25"/>
      <c r="M473" s="25"/>
    </row>
    <row r="474" spans="5:13" ht="20.25">
      <c r="E474" s="24"/>
      <c r="F474" s="24"/>
      <c r="G474" s="24"/>
      <c r="H474" s="24"/>
      <c r="I474" s="24"/>
      <c r="J474" s="24"/>
      <c r="K474" s="24"/>
      <c r="L474" s="25"/>
      <c r="M474" s="25"/>
    </row>
    <row r="475" spans="5:13" ht="20.25">
      <c r="E475" s="24"/>
      <c r="F475" s="24"/>
      <c r="G475" s="24"/>
      <c r="H475" s="24"/>
      <c r="I475" s="24"/>
      <c r="J475" s="24"/>
      <c r="K475" s="24"/>
      <c r="L475" s="25"/>
      <c r="M475" s="25"/>
    </row>
    <row r="476" spans="5:13" ht="20.25">
      <c r="E476" s="24"/>
      <c r="F476" s="24"/>
      <c r="G476" s="24"/>
      <c r="H476" s="24"/>
      <c r="I476" s="24"/>
      <c r="J476" s="24"/>
      <c r="K476" s="24"/>
      <c r="L476" s="25"/>
      <c r="M476" s="25"/>
    </row>
    <row r="477" spans="5:13" ht="20.25">
      <c r="E477" s="24"/>
      <c r="F477" s="24"/>
      <c r="G477" s="24"/>
      <c r="H477" s="24"/>
      <c r="I477" s="24"/>
      <c r="J477" s="24"/>
      <c r="K477" s="24"/>
      <c r="L477" s="25"/>
      <c r="M477" s="25"/>
    </row>
    <row r="478" spans="5:13" ht="20.25">
      <c r="E478" s="24"/>
      <c r="F478" s="24"/>
      <c r="G478" s="24"/>
      <c r="H478" s="24"/>
      <c r="I478" s="24"/>
      <c r="J478" s="24"/>
      <c r="K478" s="24"/>
      <c r="L478" s="25"/>
      <c r="M478" s="25"/>
    </row>
    <row r="479" spans="5:13" ht="20.25">
      <c r="E479" s="24"/>
      <c r="F479" s="24"/>
      <c r="G479" s="24"/>
      <c r="H479" s="24"/>
      <c r="I479" s="24"/>
      <c r="J479" s="24"/>
      <c r="K479" s="24"/>
      <c r="L479" s="25"/>
      <c r="M479" s="25"/>
    </row>
    <row r="480" spans="5:13" ht="20.25">
      <c r="E480" s="24"/>
      <c r="F480" s="24"/>
      <c r="G480" s="24"/>
      <c r="H480" s="24"/>
      <c r="I480" s="24"/>
      <c r="J480" s="24"/>
      <c r="K480" s="24"/>
      <c r="L480" s="25"/>
      <c r="M480" s="25"/>
    </row>
    <row r="481" spans="5:13" ht="20.25">
      <c r="E481" s="24"/>
      <c r="F481" s="24"/>
      <c r="G481" s="24"/>
      <c r="H481" s="24"/>
      <c r="I481" s="24"/>
      <c r="J481" s="24"/>
      <c r="K481" s="24"/>
      <c r="L481" s="25"/>
      <c r="M481" s="25"/>
    </row>
    <row r="482" spans="5:13" ht="20.25">
      <c r="E482" s="24"/>
      <c r="F482" s="24"/>
      <c r="G482" s="24"/>
      <c r="H482" s="24"/>
      <c r="I482" s="24"/>
      <c r="J482" s="24"/>
      <c r="K482" s="24"/>
      <c r="L482" s="25"/>
      <c r="M482" s="25"/>
    </row>
    <row r="483" spans="5:13" ht="20.25">
      <c r="E483" s="24"/>
      <c r="F483" s="24"/>
      <c r="G483" s="24"/>
      <c r="H483" s="24"/>
      <c r="I483" s="24"/>
      <c r="J483" s="24"/>
      <c r="K483" s="24"/>
      <c r="L483" s="25"/>
      <c r="M483" s="25"/>
    </row>
    <row r="484" spans="5:13" ht="20.25">
      <c r="E484" s="24"/>
      <c r="F484" s="24"/>
      <c r="G484" s="24"/>
      <c r="H484" s="24"/>
      <c r="I484" s="24"/>
      <c r="J484" s="24"/>
      <c r="K484" s="24"/>
      <c r="L484" s="25"/>
      <c r="M484" s="25"/>
    </row>
    <row r="485" spans="5:13" ht="20.25">
      <c r="E485" s="24"/>
      <c r="F485" s="24"/>
      <c r="G485" s="24"/>
      <c r="H485" s="24"/>
      <c r="I485" s="24"/>
      <c r="J485" s="24"/>
      <c r="K485" s="24"/>
      <c r="L485" s="25"/>
      <c r="M485" s="25"/>
    </row>
    <row r="486" spans="5:13" ht="20.25">
      <c r="E486" s="24"/>
      <c r="F486" s="24"/>
      <c r="G486" s="24"/>
      <c r="H486" s="24"/>
      <c r="I486" s="24"/>
      <c r="J486" s="24"/>
      <c r="K486" s="24"/>
      <c r="L486" s="25"/>
      <c r="M486" s="25"/>
    </row>
    <row r="487" spans="5:13" ht="20.25">
      <c r="E487" s="24"/>
      <c r="F487" s="24"/>
      <c r="G487" s="24"/>
      <c r="H487" s="24"/>
      <c r="I487" s="24"/>
      <c r="J487" s="24"/>
      <c r="K487" s="24"/>
      <c r="L487" s="25"/>
      <c r="M487" s="25"/>
    </row>
    <row r="488" spans="3:13" ht="20.25">
      <c r="C488" s="1" t="s">
        <v>158</v>
      </c>
      <c r="F488" s="24"/>
      <c r="G488" s="24"/>
      <c r="H488" s="24"/>
      <c r="I488" s="24"/>
      <c r="J488" s="24"/>
      <c r="K488" s="24"/>
      <c r="L488" s="25"/>
      <c r="M488" s="25"/>
    </row>
    <row r="489" spans="5:13" ht="20.25">
      <c r="E489" s="24"/>
      <c r="F489" s="24"/>
      <c r="G489" s="24"/>
      <c r="H489" s="24"/>
      <c r="I489" s="24"/>
      <c r="J489" s="24"/>
      <c r="K489" s="24"/>
      <c r="L489" s="25"/>
      <c r="M489" s="25"/>
    </row>
    <row r="490" spans="4:13" ht="20.25">
      <c r="D490" s="2" t="s">
        <v>100</v>
      </c>
      <c r="E490" s="24"/>
      <c r="F490" s="24"/>
      <c r="G490" s="24"/>
      <c r="H490" s="24"/>
      <c r="I490" s="24"/>
      <c r="J490" s="24"/>
      <c r="K490" s="24"/>
      <c r="L490" s="25"/>
      <c r="M490" s="25"/>
    </row>
    <row r="491" spans="3:13" ht="20.25">
      <c r="C491" s="101"/>
      <c r="D491" s="98"/>
      <c r="E491" s="77"/>
      <c r="F491" s="78" t="s">
        <v>101</v>
      </c>
      <c r="G491" s="79"/>
      <c r="H491" s="78" t="s">
        <v>102</v>
      </c>
      <c r="I491" s="24"/>
      <c r="J491" s="24"/>
      <c r="K491" s="24"/>
      <c r="L491" s="25"/>
      <c r="M491" s="25"/>
    </row>
    <row r="492" spans="3:13" ht="20.25">
      <c r="C492" s="101"/>
      <c r="D492" s="34"/>
      <c r="E492" s="80"/>
      <c r="F492" s="81"/>
      <c r="G492" s="81"/>
      <c r="H492" s="81" t="s">
        <v>103</v>
      </c>
      <c r="I492" s="24"/>
      <c r="J492" s="24"/>
      <c r="K492" s="24"/>
      <c r="L492" s="25"/>
      <c r="M492" s="25"/>
    </row>
    <row r="493" spans="3:13" ht="20.25">
      <c r="C493" s="101"/>
      <c r="D493" s="34"/>
      <c r="E493" s="80"/>
      <c r="F493" s="82" t="s">
        <v>160</v>
      </c>
      <c r="G493" s="82"/>
      <c r="H493" s="83" t="s">
        <v>160</v>
      </c>
      <c r="I493" s="24"/>
      <c r="J493" s="24"/>
      <c r="K493" s="24"/>
      <c r="L493" s="25"/>
      <c r="M493" s="25"/>
    </row>
    <row r="494" spans="3:13" ht="20.25">
      <c r="C494" s="101"/>
      <c r="D494" s="99"/>
      <c r="E494" s="84"/>
      <c r="F494" s="85" t="s">
        <v>14</v>
      </c>
      <c r="G494" s="85"/>
      <c r="H494" s="85" t="s">
        <v>14</v>
      </c>
      <c r="I494" s="24"/>
      <c r="J494" s="24"/>
      <c r="K494" s="24"/>
      <c r="L494" s="25"/>
      <c r="M494" s="25"/>
    </row>
    <row r="495" spans="3:13" ht="20.25">
      <c r="C495" s="101"/>
      <c r="D495" s="100" t="s">
        <v>104</v>
      </c>
      <c r="E495" s="86"/>
      <c r="F495" s="87">
        <v>2233</v>
      </c>
      <c r="G495" s="87"/>
      <c r="H495" s="87">
        <v>2440</v>
      </c>
      <c r="I495" s="24"/>
      <c r="J495" s="24"/>
      <c r="K495" s="24"/>
      <c r="L495" s="25"/>
      <c r="M495" s="25"/>
    </row>
    <row r="496" spans="3:13" ht="20.25">
      <c r="C496" s="101"/>
      <c r="D496" s="100" t="s">
        <v>157</v>
      </c>
      <c r="E496" s="86"/>
      <c r="F496" s="87">
        <v>215</v>
      </c>
      <c r="G496" s="87"/>
      <c r="H496" s="87">
        <v>215</v>
      </c>
      <c r="I496" s="24"/>
      <c r="J496" s="24"/>
      <c r="K496" s="24"/>
      <c r="L496" s="25"/>
      <c r="M496" s="25"/>
    </row>
    <row r="497" spans="3:13" ht="21" thickBot="1">
      <c r="C497" s="101"/>
      <c r="D497" s="100"/>
      <c r="E497" s="86"/>
      <c r="F497" s="88">
        <f>SUM(F495:F496)</f>
        <v>2448</v>
      </c>
      <c r="G497" s="88"/>
      <c r="H497" s="88">
        <f>SUM(H495:H496)</f>
        <v>2655</v>
      </c>
      <c r="I497" s="24"/>
      <c r="J497" s="24"/>
      <c r="K497" s="24"/>
      <c r="L497" s="25"/>
      <c r="M497" s="25"/>
    </row>
    <row r="498" spans="5:13" ht="21" thickTop="1">
      <c r="E498" s="24"/>
      <c r="F498" s="24"/>
      <c r="G498" s="24"/>
      <c r="H498" s="24"/>
      <c r="I498" s="24"/>
      <c r="J498" s="24"/>
      <c r="K498" s="24"/>
      <c r="L498" s="25"/>
      <c r="M498" s="25"/>
    </row>
    <row r="499" spans="5:13" ht="20.25">
      <c r="E499" s="24"/>
      <c r="F499" s="24"/>
      <c r="G499" s="24"/>
      <c r="H499" s="24"/>
      <c r="I499" s="24"/>
      <c r="J499" s="24"/>
      <c r="K499" s="24"/>
      <c r="L499" s="25"/>
      <c r="M499" s="25"/>
    </row>
    <row r="500" spans="5:13" ht="20.25">
      <c r="E500" s="24"/>
      <c r="F500" s="24"/>
      <c r="G500" s="24"/>
      <c r="H500" s="24"/>
      <c r="I500" s="24"/>
      <c r="J500" s="24"/>
      <c r="K500" s="24"/>
      <c r="L500" s="25"/>
      <c r="M500" s="25"/>
    </row>
    <row r="501" spans="5:13" ht="20.25">
      <c r="E501" s="24"/>
      <c r="F501" s="24"/>
      <c r="G501" s="24"/>
      <c r="H501" s="24"/>
      <c r="I501" s="24"/>
      <c r="J501" s="24"/>
      <c r="K501" s="24"/>
      <c r="L501" s="25"/>
      <c r="M501" s="25"/>
    </row>
    <row r="502" spans="5:13" ht="20.25">
      <c r="E502" s="24"/>
      <c r="F502" s="24"/>
      <c r="G502" s="24"/>
      <c r="H502" s="24"/>
      <c r="I502" s="24"/>
      <c r="J502" s="24"/>
      <c r="K502" s="24"/>
      <c r="L502" s="25"/>
      <c r="M502" s="25"/>
    </row>
    <row r="503" spans="5:13" ht="20.25">
      <c r="E503" s="24"/>
      <c r="F503" s="24"/>
      <c r="G503" s="24"/>
      <c r="H503" s="24"/>
      <c r="I503" s="24"/>
      <c r="J503" s="24"/>
      <c r="K503" s="24"/>
      <c r="L503" s="25"/>
      <c r="M503" s="25"/>
    </row>
    <row r="504" spans="5:13" ht="20.25">
      <c r="E504" s="24"/>
      <c r="F504" s="24"/>
      <c r="G504" s="24"/>
      <c r="H504" s="24"/>
      <c r="I504" s="24"/>
      <c r="J504" s="24"/>
      <c r="K504" s="24"/>
      <c r="L504" s="25"/>
      <c r="M504" s="25"/>
    </row>
    <row r="505" spans="5:13" ht="20.25">
      <c r="E505" s="24"/>
      <c r="F505" s="24"/>
      <c r="G505" s="24"/>
      <c r="H505" s="24"/>
      <c r="I505" s="24"/>
      <c r="J505" s="24"/>
      <c r="K505" s="24"/>
      <c r="L505" s="25"/>
      <c r="M505" s="25"/>
    </row>
    <row r="506" spans="5:13" ht="20.25">
      <c r="E506" s="24"/>
      <c r="F506" s="24"/>
      <c r="G506" s="24"/>
      <c r="H506" s="24"/>
      <c r="I506" s="24"/>
      <c r="J506" s="24"/>
      <c r="K506" s="24"/>
      <c r="L506" s="25"/>
      <c r="M506" s="25"/>
    </row>
    <row r="507" spans="5:13" ht="20.25">
      <c r="E507" s="24"/>
      <c r="F507" s="24"/>
      <c r="G507" s="24"/>
      <c r="H507" s="24"/>
      <c r="I507" s="24"/>
      <c r="J507" s="70"/>
      <c r="K507" s="24"/>
      <c r="L507" s="25"/>
      <c r="M507" s="25"/>
    </row>
    <row r="508" spans="5:13" ht="20.25">
      <c r="E508" s="24"/>
      <c r="F508" s="24"/>
      <c r="G508" s="24"/>
      <c r="H508" s="24"/>
      <c r="I508" s="24"/>
      <c r="J508" s="70"/>
      <c r="K508" s="24"/>
      <c r="L508" s="25"/>
      <c r="M508" s="25"/>
    </row>
    <row r="509" spans="5:13" ht="20.25">
      <c r="E509" s="24"/>
      <c r="F509" s="24"/>
      <c r="G509" s="24"/>
      <c r="H509" s="24"/>
      <c r="I509" s="24"/>
      <c r="J509" s="70"/>
      <c r="K509" s="24"/>
      <c r="L509" s="25"/>
      <c r="M509" s="25"/>
    </row>
    <row r="510" spans="5:13" ht="20.25">
      <c r="E510" s="24"/>
      <c r="F510" s="24"/>
      <c r="G510" s="24"/>
      <c r="H510" s="24"/>
      <c r="I510" s="24"/>
      <c r="J510" s="70"/>
      <c r="K510" s="24"/>
      <c r="L510" s="25"/>
      <c r="M510" s="25"/>
    </row>
    <row r="511" spans="5:13" ht="20.25">
      <c r="E511" s="24"/>
      <c r="F511" s="24"/>
      <c r="G511" s="24"/>
      <c r="H511" s="24"/>
      <c r="I511" s="24"/>
      <c r="J511" s="70"/>
      <c r="K511" s="24"/>
      <c r="L511" s="25"/>
      <c r="M511" s="25"/>
    </row>
    <row r="512" spans="5:13" ht="20.25">
      <c r="E512" s="24"/>
      <c r="F512" s="24"/>
      <c r="G512" s="24"/>
      <c r="H512" s="24"/>
      <c r="I512" s="24"/>
      <c r="J512" s="70"/>
      <c r="K512" s="24"/>
      <c r="L512" s="25"/>
      <c r="M512" s="25"/>
    </row>
    <row r="513" spans="5:13" ht="20.25">
      <c r="E513" s="24"/>
      <c r="F513" s="24"/>
      <c r="G513" s="24"/>
      <c r="H513" s="24"/>
      <c r="I513" s="24"/>
      <c r="J513" s="70"/>
      <c r="K513" s="24"/>
      <c r="L513" s="25"/>
      <c r="M513" s="25"/>
    </row>
    <row r="514" spans="5:13" ht="20.25">
      <c r="E514" s="24"/>
      <c r="F514" s="24"/>
      <c r="G514" s="24"/>
      <c r="H514" s="24"/>
      <c r="I514" s="24"/>
      <c r="J514" s="70"/>
      <c r="K514" s="24"/>
      <c r="L514" s="25"/>
      <c r="M514" s="25"/>
    </row>
    <row r="515" spans="5:13" ht="20.25">
      <c r="E515" s="24"/>
      <c r="F515" s="24"/>
      <c r="G515" s="24"/>
      <c r="H515" s="24"/>
      <c r="I515" s="24"/>
      <c r="J515" s="70"/>
      <c r="K515" s="24"/>
      <c r="L515" s="25"/>
      <c r="M515" s="25"/>
    </row>
    <row r="516" spans="5:13" ht="20.25">
      <c r="E516" s="24"/>
      <c r="F516" s="24"/>
      <c r="G516" s="24"/>
      <c r="H516" s="24"/>
      <c r="I516" s="24"/>
      <c r="J516" s="24"/>
      <c r="K516" s="24"/>
      <c r="L516" s="25"/>
      <c r="M516" s="25"/>
    </row>
    <row r="517" spans="5:13" ht="20.25">
      <c r="E517" s="24"/>
      <c r="F517" s="24"/>
      <c r="G517" s="24"/>
      <c r="H517" s="24"/>
      <c r="I517" s="24"/>
      <c r="J517" s="24"/>
      <c r="K517" s="24"/>
      <c r="L517" s="25"/>
      <c r="M517" s="25"/>
    </row>
    <row r="518" spans="5:13" ht="20.25">
      <c r="E518" s="24"/>
      <c r="F518" s="24"/>
      <c r="G518" s="24"/>
      <c r="H518" s="24"/>
      <c r="I518" s="24"/>
      <c r="J518" s="24"/>
      <c r="K518" s="24"/>
      <c r="L518" s="25"/>
      <c r="M518" s="25"/>
    </row>
    <row r="519" spans="5:13" ht="20.25">
      <c r="E519" s="24"/>
      <c r="F519" s="24"/>
      <c r="G519" s="24"/>
      <c r="H519" s="24"/>
      <c r="I519" s="24"/>
      <c r="J519" s="24"/>
      <c r="K519" s="24"/>
      <c r="L519" s="25"/>
      <c r="M519" s="25"/>
    </row>
    <row r="520" spans="5:13" ht="20.25">
      <c r="E520" s="24"/>
      <c r="F520" s="24"/>
      <c r="G520" s="24"/>
      <c r="H520" s="24"/>
      <c r="I520" s="24"/>
      <c r="J520" s="24"/>
      <c r="K520" s="24"/>
      <c r="L520" s="25"/>
      <c r="M520" s="25"/>
    </row>
    <row r="521" spans="5:13" ht="20.25">
      <c r="E521" s="24"/>
      <c r="F521" s="24"/>
      <c r="G521" s="24"/>
      <c r="H521" s="24"/>
      <c r="I521" s="24"/>
      <c r="J521" s="24"/>
      <c r="K521" s="24"/>
      <c r="L521" s="25"/>
      <c r="M521" s="25"/>
    </row>
    <row r="522" spans="5:13" ht="20.25">
      <c r="E522" s="24"/>
      <c r="F522" s="24"/>
      <c r="G522" s="24"/>
      <c r="H522" s="24"/>
      <c r="I522" s="24"/>
      <c r="J522" s="24"/>
      <c r="K522" s="24"/>
      <c r="L522" s="25"/>
      <c r="M522" s="25"/>
    </row>
    <row r="523" spans="5:13" ht="20.25">
      <c r="E523" s="24"/>
      <c r="F523" s="24"/>
      <c r="G523" s="24"/>
      <c r="H523" s="24"/>
      <c r="I523" s="24"/>
      <c r="J523" s="24"/>
      <c r="K523" s="24"/>
      <c r="L523" s="25"/>
      <c r="M523" s="25"/>
    </row>
    <row r="524" spans="5:13" ht="20.25">
      <c r="E524" s="24"/>
      <c r="F524" s="24"/>
      <c r="G524" s="24"/>
      <c r="H524" s="24"/>
      <c r="I524" s="24"/>
      <c r="J524" s="24"/>
      <c r="K524" s="24"/>
      <c r="L524" s="25"/>
      <c r="M524" s="25"/>
    </row>
    <row r="525" spans="5:13" ht="20.25">
      <c r="E525" s="24"/>
      <c r="F525" s="24"/>
      <c r="G525" s="24"/>
      <c r="H525" s="24"/>
      <c r="I525" s="24"/>
      <c r="J525" s="24"/>
      <c r="K525" s="24"/>
      <c r="L525" s="25"/>
      <c r="M525" s="25"/>
    </row>
    <row r="526" spans="5:13" ht="20.25">
      <c r="E526" s="24"/>
      <c r="F526" s="24"/>
      <c r="G526" s="24"/>
      <c r="H526" s="24"/>
      <c r="I526" s="24"/>
      <c r="J526" s="24"/>
      <c r="K526" s="24"/>
      <c r="L526" s="25"/>
      <c r="M526" s="25"/>
    </row>
    <row r="527" spans="5:13" ht="20.25">
      <c r="E527" s="24"/>
      <c r="F527" s="24"/>
      <c r="G527" s="24"/>
      <c r="H527" s="24"/>
      <c r="I527" s="24"/>
      <c r="J527" s="24"/>
      <c r="K527" s="24"/>
      <c r="L527" s="25"/>
      <c r="M527" s="25"/>
    </row>
    <row r="528" spans="5:13" ht="20.25">
      <c r="E528" s="24"/>
      <c r="F528" s="24"/>
      <c r="G528" s="24"/>
      <c r="H528" s="24"/>
      <c r="I528" s="24"/>
      <c r="J528" s="24"/>
      <c r="K528" s="24"/>
      <c r="L528" s="25"/>
      <c r="M528" s="25"/>
    </row>
    <row r="529" spans="5:13" ht="20.25">
      <c r="E529" s="24"/>
      <c r="F529" s="24"/>
      <c r="G529" s="24"/>
      <c r="H529" s="24"/>
      <c r="I529" s="24"/>
      <c r="J529" s="24"/>
      <c r="K529" s="24"/>
      <c r="L529" s="25"/>
      <c r="M529" s="25"/>
    </row>
    <row r="530" spans="5:13" ht="20.25">
      <c r="E530" s="24"/>
      <c r="F530" s="24"/>
      <c r="G530" s="24"/>
      <c r="H530" s="24"/>
      <c r="I530" s="24"/>
      <c r="J530" s="24"/>
      <c r="K530" s="24"/>
      <c r="L530" s="25"/>
      <c r="M530" s="25"/>
    </row>
    <row r="531" spans="5:13" ht="20.25">
      <c r="E531" s="24"/>
      <c r="F531" s="24"/>
      <c r="G531" s="24"/>
      <c r="H531" s="24"/>
      <c r="I531" s="24"/>
      <c r="J531" s="24"/>
      <c r="K531" s="24"/>
      <c r="L531" s="25"/>
      <c r="M531" s="25"/>
    </row>
    <row r="532" spans="5:13" ht="20.25">
      <c r="E532" s="24"/>
      <c r="F532" s="24"/>
      <c r="G532" s="24"/>
      <c r="H532" s="24"/>
      <c r="I532" s="24"/>
      <c r="J532" s="24"/>
      <c r="K532" s="24"/>
      <c r="L532" s="25"/>
      <c r="M532" s="25"/>
    </row>
    <row r="533" spans="5:13" ht="20.25">
      <c r="E533" s="24"/>
      <c r="F533" s="24"/>
      <c r="G533" s="24"/>
      <c r="H533" s="24"/>
      <c r="I533" s="24"/>
      <c r="J533" s="24"/>
      <c r="K533" s="24"/>
      <c r="L533" s="25"/>
      <c r="M533" s="25"/>
    </row>
    <row r="534" spans="5:13" ht="20.25">
      <c r="E534" s="24"/>
      <c r="F534" s="24"/>
      <c r="G534" s="24"/>
      <c r="H534" s="24"/>
      <c r="I534" s="24"/>
      <c r="J534" s="24"/>
      <c r="K534" s="24"/>
      <c r="L534" s="25"/>
      <c r="M534" s="25"/>
    </row>
    <row r="535" spans="5:13" ht="20.25">
      <c r="E535" s="24"/>
      <c r="F535" s="24"/>
      <c r="G535" s="24"/>
      <c r="H535" s="24"/>
      <c r="I535" s="24"/>
      <c r="J535" s="24"/>
      <c r="K535" s="24"/>
      <c r="L535" s="25"/>
      <c r="M535" s="25"/>
    </row>
    <row r="536" spans="5:13" ht="20.25">
      <c r="E536" s="24"/>
      <c r="F536" s="24"/>
      <c r="G536" s="24"/>
      <c r="H536" s="24"/>
      <c r="I536" s="24"/>
      <c r="J536" s="24"/>
      <c r="K536" s="24"/>
      <c r="L536" s="25"/>
      <c r="M536" s="25"/>
    </row>
    <row r="537" spans="5:13" ht="20.25">
      <c r="E537" s="24"/>
      <c r="F537" s="24"/>
      <c r="G537" s="24"/>
      <c r="H537" s="24"/>
      <c r="I537" s="24"/>
      <c r="J537" s="24"/>
      <c r="K537" s="24"/>
      <c r="L537" s="25"/>
      <c r="M537" s="25"/>
    </row>
    <row r="538" spans="5:13" ht="20.25">
      <c r="E538" s="24"/>
      <c r="F538" s="24"/>
      <c r="G538" s="24"/>
      <c r="H538" s="24"/>
      <c r="I538" s="24"/>
      <c r="J538" s="24"/>
      <c r="K538" s="24"/>
      <c r="L538" s="25"/>
      <c r="M538" s="25"/>
    </row>
    <row r="539" spans="5:13" ht="20.25">
      <c r="E539" s="24"/>
      <c r="F539" s="24"/>
      <c r="G539" s="24"/>
      <c r="H539" s="24"/>
      <c r="I539" s="24"/>
      <c r="J539" s="24"/>
      <c r="K539" s="24"/>
      <c r="L539" s="25"/>
      <c r="M539" s="25"/>
    </row>
    <row r="540" spans="1:13" ht="20.25">
      <c r="A540" s="1"/>
      <c r="C540" s="102" t="s">
        <v>159</v>
      </c>
      <c r="E540" s="24"/>
      <c r="F540" s="24"/>
      <c r="G540" s="24"/>
      <c r="H540" s="24"/>
      <c r="I540" s="24"/>
      <c r="J540" s="24"/>
      <c r="K540" s="24"/>
      <c r="L540" s="25"/>
      <c r="M540" s="25"/>
    </row>
    <row r="541" spans="5:13" ht="20.25">
      <c r="E541" s="24"/>
      <c r="F541" s="24"/>
      <c r="G541" s="24"/>
      <c r="H541" s="24"/>
      <c r="I541" s="24"/>
      <c r="J541" s="24"/>
      <c r="K541" s="24"/>
      <c r="L541" s="25"/>
      <c r="M541" s="25"/>
    </row>
    <row r="542" spans="4:13" ht="20.25">
      <c r="D542" s="2" t="s">
        <v>188</v>
      </c>
      <c r="E542" s="24"/>
      <c r="F542" s="24"/>
      <c r="G542" s="24"/>
      <c r="H542" s="24"/>
      <c r="I542" s="24"/>
      <c r="J542" s="24"/>
      <c r="K542" s="24"/>
      <c r="L542" s="25"/>
      <c r="M542" s="25"/>
    </row>
    <row r="543" spans="1:13" ht="20.25">
      <c r="A543" s="1" t="s">
        <v>133</v>
      </c>
      <c r="C543" s="1" t="s">
        <v>115</v>
      </c>
      <c r="E543" s="70"/>
      <c r="F543" s="24"/>
      <c r="G543" s="24"/>
      <c r="H543" s="24"/>
      <c r="I543" s="24"/>
      <c r="J543" s="24"/>
      <c r="K543" s="24"/>
      <c r="L543" s="25"/>
      <c r="M543" s="25"/>
    </row>
    <row r="544" spans="5:13" ht="21" thickBot="1">
      <c r="E544" s="24"/>
      <c r="F544" s="24"/>
      <c r="G544" s="24"/>
      <c r="H544" s="24"/>
      <c r="I544" s="24"/>
      <c r="J544" s="24"/>
      <c r="K544" s="24"/>
      <c r="L544" s="25"/>
      <c r="M544" s="25"/>
    </row>
    <row r="545" spans="5:13" ht="20.25">
      <c r="E545" s="111" t="s">
        <v>2</v>
      </c>
      <c r="F545" s="112"/>
      <c r="G545" s="5"/>
      <c r="H545" s="111" t="s">
        <v>3</v>
      </c>
      <c r="I545" s="112"/>
      <c r="J545" s="3"/>
      <c r="K545" s="4"/>
      <c r="L545" s="4"/>
      <c r="M545" s="4"/>
    </row>
    <row r="546" spans="5:13" ht="20.25">
      <c r="E546" s="6" t="s">
        <v>4</v>
      </c>
      <c r="F546" s="7" t="s">
        <v>5</v>
      </c>
      <c r="G546" s="5"/>
      <c r="H546" s="6" t="s">
        <v>4</v>
      </c>
      <c r="I546" s="7" t="s">
        <v>6</v>
      </c>
      <c r="J546" s="3"/>
      <c r="K546" s="4"/>
      <c r="L546" s="4"/>
      <c r="M546" s="4"/>
    </row>
    <row r="547" spans="5:13" ht="20.25">
      <c r="E547" s="6" t="s">
        <v>7</v>
      </c>
      <c r="F547" s="7" t="s">
        <v>8</v>
      </c>
      <c r="G547" s="5"/>
      <c r="H547" s="6" t="s">
        <v>9</v>
      </c>
      <c r="I547" s="7" t="s">
        <v>9</v>
      </c>
      <c r="J547" s="3"/>
      <c r="K547" s="4"/>
      <c r="L547" s="4"/>
      <c r="M547" s="4"/>
    </row>
    <row r="548" spans="5:13" ht="20.25">
      <c r="E548" s="6" t="s">
        <v>10</v>
      </c>
      <c r="F548" s="7" t="s">
        <v>10</v>
      </c>
      <c r="G548" s="5"/>
      <c r="H548" s="6" t="s">
        <v>11</v>
      </c>
      <c r="I548" s="7" t="s">
        <v>11</v>
      </c>
      <c r="J548" s="3"/>
      <c r="K548" s="4"/>
      <c r="L548" s="4"/>
      <c r="M548" s="4"/>
    </row>
    <row r="549" spans="5:13" ht="20.25">
      <c r="E549" s="6" t="s">
        <v>12</v>
      </c>
      <c r="F549" s="7" t="s">
        <v>12</v>
      </c>
      <c r="G549" s="5"/>
      <c r="H549" s="6" t="s">
        <v>13</v>
      </c>
      <c r="I549" s="7" t="s">
        <v>13</v>
      </c>
      <c r="J549" s="3"/>
      <c r="K549" s="4"/>
      <c r="L549" s="4"/>
      <c r="M549" s="4"/>
    </row>
    <row r="550" spans="5:13" ht="20.25">
      <c r="E550" s="8" t="s">
        <v>161</v>
      </c>
      <c r="F550" s="9" t="s">
        <v>162</v>
      </c>
      <c r="G550" s="10"/>
      <c r="H550" s="8" t="s">
        <v>161</v>
      </c>
      <c r="I550" s="9" t="s">
        <v>162</v>
      </c>
      <c r="J550" s="3"/>
      <c r="K550" s="4"/>
      <c r="L550" s="4"/>
      <c r="M550" s="4"/>
    </row>
    <row r="551" spans="5:13" ht="20.25">
      <c r="E551" s="6"/>
      <c r="F551" s="7"/>
      <c r="G551" s="5"/>
      <c r="H551" s="6"/>
      <c r="I551" s="7"/>
      <c r="J551" s="3"/>
      <c r="K551" s="4"/>
      <c r="L551" s="4"/>
      <c r="M551" s="4"/>
    </row>
    <row r="552" spans="5:13" s="11" customFormat="1" ht="20.25">
      <c r="E552" s="6" t="s">
        <v>14</v>
      </c>
      <c r="F552" s="7" t="s">
        <v>14</v>
      </c>
      <c r="G552" s="5"/>
      <c r="H552" s="6" t="s">
        <v>14</v>
      </c>
      <c r="I552" s="7" t="s">
        <v>14</v>
      </c>
      <c r="J552" s="5"/>
      <c r="K552" s="12"/>
      <c r="L552" s="12"/>
      <c r="M552" s="12"/>
    </row>
    <row r="553" spans="5:13" ht="20.25">
      <c r="E553" s="22"/>
      <c r="F553" s="23"/>
      <c r="G553" s="24"/>
      <c r="H553" s="22"/>
      <c r="I553" s="23"/>
      <c r="J553" s="24"/>
      <c r="K553" s="24"/>
      <c r="L553" s="25"/>
      <c r="M553" s="25"/>
    </row>
    <row r="554" spans="2:13" ht="20.25">
      <c r="B554" s="2" t="s">
        <v>116</v>
      </c>
      <c r="D554" s="2" t="s">
        <v>127</v>
      </c>
      <c r="E554" s="22"/>
      <c r="F554" s="23"/>
      <c r="G554" s="24"/>
      <c r="H554" s="22"/>
      <c r="I554" s="23"/>
      <c r="J554" s="24"/>
      <c r="K554" s="24"/>
      <c r="L554" s="25"/>
      <c r="M554" s="25"/>
    </row>
    <row r="555" spans="5:13" ht="20.25">
      <c r="E555" s="22"/>
      <c r="F555" s="23"/>
      <c r="G555" s="24"/>
      <c r="H555" s="22"/>
      <c r="I555" s="23"/>
      <c r="J555" s="24"/>
      <c r="K555" s="24"/>
      <c r="L555" s="25"/>
      <c r="M555" s="25"/>
    </row>
    <row r="556" spans="4:13" ht="20.25">
      <c r="D556" s="2" t="s">
        <v>154</v>
      </c>
      <c r="E556" s="22">
        <f>E72</f>
        <v>5358</v>
      </c>
      <c r="F556" s="23">
        <f>F72</f>
        <v>-1501</v>
      </c>
      <c r="G556" s="24"/>
      <c r="H556" s="22">
        <f>H72</f>
        <v>5194</v>
      </c>
      <c r="I556" s="23">
        <f>I72</f>
        <v>-3497</v>
      </c>
      <c r="J556" s="24"/>
      <c r="K556" s="24"/>
      <c r="L556" s="25"/>
      <c r="M556" s="25"/>
    </row>
    <row r="557" spans="4:13" ht="20.25">
      <c r="D557" s="2" t="s">
        <v>155</v>
      </c>
      <c r="E557" s="22"/>
      <c r="F557" s="23"/>
      <c r="G557" s="24"/>
      <c r="H557" s="22"/>
      <c r="I557" s="23"/>
      <c r="J557" s="24"/>
      <c r="K557" s="24"/>
      <c r="L557" s="25"/>
      <c r="M557" s="25"/>
    </row>
    <row r="558" spans="4:13" ht="20.25">
      <c r="D558" s="2" t="s">
        <v>119</v>
      </c>
      <c r="E558" s="22"/>
      <c r="F558" s="23"/>
      <c r="G558" s="24"/>
      <c r="H558" s="22"/>
      <c r="I558" s="23"/>
      <c r="J558" s="24"/>
      <c r="K558" s="24"/>
      <c r="L558" s="25"/>
      <c r="M558" s="25"/>
    </row>
    <row r="559" spans="5:13" ht="20.25">
      <c r="E559" s="22"/>
      <c r="F559" s="23"/>
      <c r="G559" s="24"/>
      <c r="H559" s="22"/>
      <c r="I559" s="23"/>
      <c r="J559" s="24"/>
      <c r="K559" s="24"/>
      <c r="L559" s="25"/>
      <c r="M559" s="25"/>
    </row>
    <row r="560" spans="4:13" ht="20.25">
      <c r="D560" s="2" t="s">
        <v>117</v>
      </c>
      <c r="E560" s="22">
        <f>F148</f>
        <v>223068</v>
      </c>
      <c r="F560" s="23">
        <f>E560</f>
        <v>223068</v>
      </c>
      <c r="G560" s="24"/>
      <c r="H560" s="22">
        <f>E560</f>
        <v>223068</v>
      </c>
      <c r="I560" s="23">
        <f>H560</f>
        <v>223068</v>
      </c>
      <c r="J560" s="24"/>
      <c r="K560" s="24"/>
      <c r="L560" s="25"/>
      <c r="M560" s="25"/>
    </row>
    <row r="561" spans="4:13" ht="20.25">
      <c r="D561" s="2" t="s">
        <v>118</v>
      </c>
      <c r="E561" s="22"/>
      <c r="F561" s="23"/>
      <c r="G561" s="24"/>
      <c r="H561" s="22"/>
      <c r="I561" s="23"/>
      <c r="J561" s="24"/>
      <c r="K561" s="24"/>
      <c r="L561" s="25"/>
      <c r="M561" s="25"/>
    </row>
    <row r="562" spans="4:13" ht="20.25">
      <c r="D562" s="2" t="s">
        <v>119</v>
      </c>
      <c r="E562" s="22"/>
      <c r="F562" s="23"/>
      <c r="G562" s="24"/>
      <c r="H562" s="22"/>
      <c r="I562" s="23"/>
      <c r="J562" s="24"/>
      <c r="K562" s="24"/>
      <c r="L562" s="25"/>
      <c r="M562" s="25"/>
    </row>
    <row r="563" spans="5:13" ht="20.25">
      <c r="E563" s="22"/>
      <c r="F563" s="23"/>
      <c r="G563" s="24"/>
      <c r="H563" s="22"/>
      <c r="I563" s="23"/>
      <c r="J563" s="24"/>
      <c r="K563" s="24"/>
      <c r="L563" s="25"/>
      <c r="M563" s="25"/>
    </row>
    <row r="564" spans="4:13" ht="20.25">
      <c r="D564" s="2" t="s">
        <v>144</v>
      </c>
      <c r="E564" s="89">
        <f>E556/E560*100</f>
        <v>2.401958147291409</v>
      </c>
      <c r="F564" s="90">
        <f>F556/F560*100</f>
        <v>-0.6728889845248982</v>
      </c>
      <c r="G564" s="91"/>
      <c r="H564" s="89">
        <f>H556/H560*100</f>
        <v>2.3284379651048113</v>
      </c>
      <c r="I564" s="90">
        <f>I556/I560*100</f>
        <v>-1.5676833969910522</v>
      </c>
      <c r="J564" s="91"/>
      <c r="K564" s="24"/>
      <c r="L564" s="25"/>
      <c r="M564" s="25"/>
    </row>
    <row r="565" spans="5:13" ht="20.25">
      <c r="E565" s="22"/>
      <c r="F565" s="23"/>
      <c r="G565" s="24"/>
      <c r="H565" s="22"/>
      <c r="I565" s="23"/>
      <c r="J565" s="24"/>
      <c r="K565" s="24"/>
      <c r="L565" s="25"/>
      <c r="M565" s="25"/>
    </row>
    <row r="566" spans="2:13" ht="20.25">
      <c r="B566" s="2" t="s">
        <v>120</v>
      </c>
      <c r="D566" s="2" t="s">
        <v>121</v>
      </c>
      <c r="E566" s="92" t="s">
        <v>122</v>
      </c>
      <c r="F566" s="93" t="s">
        <v>122</v>
      </c>
      <c r="G566" s="24"/>
      <c r="H566" s="92" t="s">
        <v>122</v>
      </c>
      <c r="I566" s="93" t="s">
        <v>122</v>
      </c>
      <c r="J566" s="24"/>
      <c r="K566" s="24"/>
      <c r="L566" s="25"/>
      <c r="M566" s="25"/>
    </row>
    <row r="567" spans="5:13" ht="21" thickBot="1">
      <c r="E567" s="94"/>
      <c r="F567" s="95"/>
      <c r="G567" s="24"/>
      <c r="H567" s="94"/>
      <c r="I567" s="95"/>
      <c r="J567" s="24"/>
      <c r="K567" s="24"/>
      <c r="L567" s="25"/>
      <c r="M567" s="25"/>
    </row>
    <row r="568" spans="5:13" ht="20.25">
      <c r="E568" s="24"/>
      <c r="F568" s="24"/>
      <c r="G568" s="24"/>
      <c r="H568" s="24"/>
      <c r="I568" s="24"/>
      <c r="J568" s="24"/>
      <c r="K568" s="24"/>
      <c r="L568" s="25"/>
      <c r="M568" s="25"/>
    </row>
    <row r="569" spans="5:13" ht="20.25">
      <c r="E569" s="24"/>
      <c r="F569" s="24"/>
      <c r="G569" s="24"/>
      <c r="H569" s="24"/>
      <c r="I569" s="24"/>
      <c r="J569" s="24"/>
      <c r="K569" s="24"/>
      <c r="L569" s="25"/>
      <c r="M569" s="25"/>
    </row>
    <row r="570" spans="5:13" ht="20.25">
      <c r="E570" s="24"/>
      <c r="F570" s="24"/>
      <c r="G570" s="24"/>
      <c r="H570" s="24"/>
      <c r="I570" s="24"/>
      <c r="J570" s="24"/>
      <c r="K570" s="24"/>
      <c r="L570" s="25"/>
      <c r="M570" s="25"/>
    </row>
    <row r="571" spans="5:13" ht="20.25">
      <c r="E571" s="24"/>
      <c r="F571" s="24"/>
      <c r="G571" s="24"/>
      <c r="H571" s="24"/>
      <c r="I571" s="24"/>
      <c r="J571" s="24"/>
      <c r="K571" s="24"/>
      <c r="L571" s="25"/>
      <c r="M571" s="25"/>
    </row>
    <row r="572" spans="2:13" ht="20.25">
      <c r="B572" s="2" t="s">
        <v>123</v>
      </c>
      <c r="E572" s="24"/>
      <c r="F572" s="24"/>
      <c r="G572" s="24"/>
      <c r="H572" s="24"/>
      <c r="I572" s="24"/>
      <c r="J572" s="24"/>
      <c r="K572" s="24"/>
      <c r="L572" s="25"/>
      <c r="M572" s="25"/>
    </row>
    <row r="573" spans="2:13" ht="20.25">
      <c r="B573" s="1" t="s">
        <v>58</v>
      </c>
      <c r="E573" s="24"/>
      <c r="F573" s="24"/>
      <c r="G573" s="24"/>
      <c r="H573" s="24"/>
      <c r="I573" s="24"/>
      <c r="J573" s="24"/>
      <c r="K573" s="24"/>
      <c r="L573" s="25"/>
      <c r="M573" s="25"/>
    </row>
    <row r="574" spans="5:13" ht="20.25">
      <c r="E574" s="24"/>
      <c r="F574" s="24"/>
      <c r="G574" s="24"/>
      <c r="H574" s="24"/>
      <c r="I574" s="24"/>
      <c r="J574" s="24"/>
      <c r="K574" s="24"/>
      <c r="L574" s="25"/>
      <c r="M574" s="25"/>
    </row>
    <row r="575" spans="5:13" ht="20.25">
      <c r="E575" s="24"/>
      <c r="F575" s="24"/>
      <c r="G575" s="24"/>
      <c r="H575" s="24"/>
      <c r="I575" s="24"/>
      <c r="J575" s="24"/>
      <c r="K575" s="24"/>
      <c r="L575" s="25"/>
      <c r="M575" s="25"/>
    </row>
    <row r="576" spans="2:13" s="1" customFormat="1" ht="20.25">
      <c r="B576" s="2"/>
      <c r="E576" s="70"/>
      <c r="F576" s="70"/>
      <c r="G576" s="70"/>
      <c r="H576" s="70"/>
      <c r="I576" s="70"/>
      <c r="J576" s="70"/>
      <c r="K576" s="70"/>
      <c r="L576" s="96"/>
      <c r="M576" s="96"/>
    </row>
    <row r="577" spans="5:13" ht="20.25">
      <c r="E577" s="24"/>
      <c r="F577" s="24"/>
      <c r="G577" s="24"/>
      <c r="H577" s="24"/>
      <c r="I577" s="24"/>
      <c r="J577" s="24"/>
      <c r="K577" s="24"/>
      <c r="L577" s="25"/>
      <c r="M577" s="25"/>
    </row>
    <row r="578" spans="5:13" ht="20.25">
      <c r="E578" s="24"/>
      <c r="F578" s="24"/>
      <c r="G578" s="24"/>
      <c r="H578" s="24"/>
      <c r="I578" s="24"/>
      <c r="J578" s="24"/>
      <c r="K578" s="24"/>
      <c r="L578" s="25"/>
      <c r="M578" s="25"/>
    </row>
    <row r="579" spans="2:13" ht="20.25">
      <c r="B579" s="2" t="s">
        <v>124</v>
      </c>
      <c r="E579" s="24"/>
      <c r="F579" s="24"/>
      <c r="G579" s="24"/>
      <c r="H579" s="24"/>
      <c r="I579" s="24"/>
      <c r="J579" s="24"/>
      <c r="K579" s="24"/>
      <c r="L579" s="25"/>
      <c r="M579" s="25"/>
    </row>
    <row r="580" spans="2:13" ht="20.25">
      <c r="B580" s="2" t="s">
        <v>125</v>
      </c>
      <c r="E580" s="24"/>
      <c r="F580" s="24"/>
      <c r="G580" s="24"/>
      <c r="H580" s="24"/>
      <c r="I580" s="24"/>
      <c r="J580" s="24"/>
      <c r="K580" s="24"/>
      <c r="L580" s="25"/>
      <c r="M580" s="25"/>
    </row>
    <row r="581" spans="2:13" ht="20.25">
      <c r="B581" s="2" t="s">
        <v>126</v>
      </c>
      <c r="E581" s="24"/>
      <c r="F581" s="24"/>
      <c r="G581" s="24"/>
      <c r="H581" s="24"/>
      <c r="I581" s="24"/>
      <c r="J581" s="24"/>
      <c r="K581" s="24"/>
      <c r="L581" s="25"/>
      <c r="M581" s="25"/>
    </row>
    <row r="582" spans="5:13" ht="20.25">
      <c r="E582" s="24"/>
      <c r="F582" s="24"/>
      <c r="G582" s="24"/>
      <c r="H582" s="24"/>
      <c r="I582" s="24"/>
      <c r="J582" s="24"/>
      <c r="K582" s="24"/>
      <c r="L582" s="25"/>
      <c r="M582" s="25"/>
    </row>
    <row r="583" spans="2:13" ht="20.25">
      <c r="B583" s="97" t="s">
        <v>199</v>
      </c>
      <c r="E583" s="24"/>
      <c r="F583" s="24"/>
      <c r="G583" s="24"/>
      <c r="H583" s="24"/>
      <c r="I583" s="24"/>
      <c r="J583" s="24"/>
      <c r="K583" s="24"/>
      <c r="L583" s="25"/>
      <c r="M583" s="25"/>
    </row>
    <row r="584" spans="5:13" ht="20.25">
      <c r="E584" s="24"/>
      <c r="F584" s="24"/>
      <c r="G584" s="24"/>
      <c r="H584" s="24"/>
      <c r="I584" s="24"/>
      <c r="J584" s="24"/>
      <c r="K584" s="24"/>
      <c r="L584" s="25"/>
      <c r="M584" s="25"/>
    </row>
    <row r="585" spans="5:13" ht="20.25">
      <c r="E585" s="24"/>
      <c r="F585" s="24"/>
      <c r="G585" s="24"/>
      <c r="H585" s="24"/>
      <c r="I585" s="24"/>
      <c r="J585" s="24"/>
      <c r="K585" s="24"/>
      <c r="L585" s="25"/>
      <c r="M585" s="25"/>
    </row>
    <row r="586" spans="5:13" ht="20.25">
      <c r="E586" s="24"/>
      <c r="F586" s="24"/>
      <c r="G586" s="24"/>
      <c r="H586" s="24"/>
      <c r="I586" s="24"/>
      <c r="J586" s="24"/>
      <c r="K586" s="24"/>
      <c r="L586" s="25"/>
      <c r="M586" s="25"/>
    </row>
    <row r="587" spans="5:13" ht="20.25">
      <c r="E587" s="24"/>
      <c r="F587" s="24"/>
      <c r="G587" s="24"/>
      <c r="H587" s="24"/>
      <c r="I587" s="24"/>
      <c r="J587" s="24"/>
      <c r="K587" s="24"/>
      <c r="L587" s="25"/>
      <c r="M587" s="25"/>
    </row>
    <row r="588" spans="5:13" ht="20.25">
      <c r="E588" s="24"/>
      <c r="F588" s="24"/>
      <c r="G588" s="24"/>
      <c r="H588" s="24"/>
      <c r="I588" s="24"/>
      <c r="J588" s="24"/>
      <c r="K588" s="24"/>
      <c r="L588" s="25"/>
      <c r="M588" s="25"/>
    </row>
    <row r="589" spans="5:13" ht="20.25">
      <c r="E589" s="24"/>
      <c r="F589" s="24"/>
      <c r="G589" s="24"/>
      <c r="H589" s="24"/>
      <c r="I589" s="24"/>
      <c r="J589" s="24"/>
      <c r="K589" s="24"/>
      <c r="L589" s="25"/>
      <c r="M589" s="25"/>
    </row>
    <row r="590" spans="5:13" ht="20.25">
      <c r="E590" s="24"/>
      <c r="F590" s="24"/>
      <c r="G590" s="24"/>
      <c r="H590" s="24"/>
      <c r="I590" s="24"/>
      <c r="J590" s="24"/>
      <c r="K590" s="24"/>
      <c r="L590" s="25"/>
      <c r="M590" s="25"/>
    </row>
    <row r="591" spans="5:13" ht="20.25">
      <c r="E591" s="24"/>
      <c r="F591" s="24"/>
      <c r="G591" s="24"/>
      <c r="H591" s="24"/>
      <c r="I591" s="24"/>
      <c r="J591" s="24"/>
      <c r="K591" s="24"/>
      <c r="L591" s="25"/>
      <c r="M591" s="25"/>
    </row>
    <row r="592" spans="5:13" ht="20.25">
      <c r="E592" s="24"/>
      <c r="F592" s="24"/>
      <c r="G592" s="24"/>
      <c r="H592" s="24"/>
      <c r="I592" s="24"/>
      <c r="J592" s="24"/>
      <c r="K592" s="24"/>
      <c r="L592" s="25"/>
      <c r="M592" s="25"/>
    </row>
    <row r="593" spans="5:13" ht="20.25">
      <c r="E593" s="24"/>
      <c r="F593" s="24"/>
      <c r="G593" s="24"/>
      <c r="H593" s="24"/>
      <c r="I593" s="24"/>
      <c r="J593" s="24"/>
      <c r="K593" s="24"/>
      <c r="L593" s="25"/>
      <c r="M593" s="25"/>
    </row>
    <row r="594" spans="5:13" ht="20.25">
      <c r="E594" s="24"/>
      <c r="F594" s="24"/>
      <c r="G594" s="24"/>
      <c r="H594" s="24"/>
      <c r="I594" s="24"/>
      <c r="J594" s="24"/>
      <c r="K594" s="24"/>
      <c r="L594" s="25"/>
      <c r="M594" s="25"/>
    </row>
    <row r="595" spans="5:13" ht="20.25">
      <c r="E595" s="24"/>
      <c r="F595" s="24"/>
      <c r="G595" s="24"/>
      <c r="H595" s="24"/>
      <c r="I595" s="24"/>
      <c r="J595" s="24"/>
      <c r="K595" s="24"/>
      <c r="L595" s="25"/>
      <c r="M595" s="25"/>
    </row>
    <row r="596" spans="5:13" ht="20.25">
      <c r="E596" s="24"/>
      <c r="F596" s="24"/>
      <c r="G596" s="24"/>
      <c r="H596" s="24"/>
      <c r="I596" s="24"/>
      <c r="J596" s="24"/>
      <c r="K596" s="24"/>
      <c r="L596" s="25"/>
      <c r="M596" s="25"/>
    </row>
    <row r="597" spans="5:13" ht="20.25">
      <c r="E597" s="24"/>
      <c r="F597" s="24"/>
      <c r="G597" s="24"/>
      <c r="H597" s="24"/>
      <c r="I597" s="24"/>
      <c r="J597" s="24"/>
      <c r="K597" s="24"/>
      <c r="L597" s="25"/>
      <c r="M597" s="25"/>
    </row>
    <row r="598" spans="5:13" ht="20.25">
      <c r="E598" s="24"/>
      <c r="F598" s="24"/>
      <c r="G598" s="24"/>
      <c r="H598" s="24"/>
      <c r="I598" s="24"/>
      <c r="J598" s="24"/>
      <c r="K598" s="24"/>
      <c r="L598" s="25"/>
      <c r="M598" s="25"/>
    </row>
    <row r="599" spans="5:13" ht="20.25">
      <c r="E599" s="24"/>
      <c r="F599" s="24"/>
      <c r="G599" s="24"/>
      <c r="H599" s="24"/>
      <c r="I599" s="24"/>
      <c r="J599" s="24"/>
      <c r="K599" s="24"/>
      <c r="L599" s="25"/>
      <c r="M599" s="25"/>
    </row>
    <row r="600" spans="5:13" ht="20.25">
      <c r="E600" s="24"/>
      <c r="F600" s="24"/>
      <c r="G600" s="24"/>
      <c r="H600" s="24"/>
      <c r="I600" s="24"/>
      <c r="J600" s="24"/>
      <c r="K600" s="24"/>
      <c r="L600" s="25"/>
      <c r="M600" s="25"/>
    </row>
    <row r="601" spans="5:13" ht="20.25">
      <c r="E601" s="24"/>
      <c r="F601" s="24"/>
      <c r="G601" s="24"/>
      <c r="H601" s="24"/>
      <c r="I601" s="24"/>
      <c r="J601" s="24"/>
      <c r="K601" s="24"/>
      <c r="L601" s="25"/>
      <c r="M601" s="25"/>
    </row>
    <row r="602" spans="5:13" ht="20.25">
      <c r="E602" s="24"/>
      <c r="F602" s="24"/>
      <c r="G602" s="24"/>
      <c r="H602" s="24"/>
      <c r="I602" s="24"/>
      <c r="J602" s="24"/>
      <c r="K602" s="24"/>
      <c r="L602" s="25"/>
      <c r="M602" s="25"/>
    </row>
    <row r="603" spans="5:13" ht="20.25">
      <c r="E603" s="24"/>
      <c r="F603" s="24"/>
      <c r="G603" s="24"/>
      <c r="H603" s="24"/>
      <c r="I603" s="24"/>
      <c r="J603" s="24"/>
      <c r="K603" s="24"/>
      <c r="L603" s="25"/>
      <c r="M603" s="25"/>
    </row>
    <row r="604" spans="5:13" ht="20.25">
      <c r="E604" s="24"/>
      <c r="F604" s="24"/>
      <c r="G604" s="24"/>
      <c r="H604" s="24"/>
      <c r="I604" s="24"/>
      <c r="J604" s="24"/>
      <c r="K604" s="24"/>
      <c r="L604" s="25"/>
      <c r="M604" s="25"/>
    </row>
    <row r="605" spans="5:13" ht="20.25">
      <c r="E605" s="24"/>
      <c r="F605" s="24"/>
      <c r="G605" s="24"/>
      <c r="H605" s="24"/>
      <c r="I605" s="24"/>
      <c r="J605" s="24"/>
      <c r="K605" s="24"/>
      <c r="L605" s="25"/>
      <c r="M605" s="25"/>
    </row>
    <row r="606" spans="5:13" ht="20.25">
      <c r="E606" s="24"/>
      <c r="F606" s="24"/>
      <c r="G606" s="24"/>
      <c r="H606" s="24"/>
      <c r="I606" s="24"/>
      <c r="J606" s="24"/>
      <c r="K606" s="24"/>
      <c r="L606" s="25"/>
      <c r="M606" s="25"/>
    </row>
    <row r="607" spans="5:13" ht="20.25">
      <c r="E607" s="24"/>
      <c r="F607" s="24"/>
      <c r="G607" s="24"/>
      <c r="H607" s="24"/>
      <c r="I607" s="24"/>
      <c r="J607" s="24"/>
      <c r="K607" s="24"/>
      <c r="L607" s="25"/>
      <c r="M607" s="25"/>
    </row>
    <row r="608" spans="5:13" ht="20.25">
      <c r="E608" s="24"/>
      <c r="F608" s="24"/>
      <c r="G608" s="24"/>
      <c r="H608" s="24"/>
      <c r="I608" s="24"/>
      <c r="J608" s="24"/>
      <c r="K608" s="24"/>
      <c r="L608" s="25"/>
      <c r="M608" s="25"/>
    </row>
    <row r="609" spans="5:13" ht="20.25">
      <c r="E609" s="24"/>
      <c r="F609" s="24"/>
      <c r="G609" s="24"/>
      <c r="H609" s="24"/>
      <c r="I609" s="24"/>
      <c r="J609" s="24"/>
      <c r="K609" s="24"/>
      <c r="L609" s="25"/>
      <c r="M609" s="25"/>
    </row>
    <row r="610" spans="5:13" ht="20.25">
      <c r="E610" s="24"/>
      <c r="F610" s="24"/>
      <c r="G610" s="24"/>
      <c r="H610" s="24"/>
      <c r="I610" s="24"/>
      <c r="J610" s="24"/>
      <c r="K610" s="24"/>
      <c r="L610" s="25"/>
      <c r="M610" s="25"/>
    </row>
    <row r="611" spans="5:13" ht="20.25">
      <c r="E611" s="24"/>
      <c r="F611" s="24"/>
      <c r="G611" s="24"/>
      <c r="H611" s="24"/>
      <c r="I611" s="24"/>
      <c r="J611" s="24"/>
      <c r="K611" s="24"/>
      <c r="L611" s="25"/>
      <c r="M611" s="25"/>
    </row>
    <row r="612" spans="5:13" ht="20.25">
      <c r="E612" s="24"/>
      <c r="F612" s="24"/>
      <c r="G612" s="24"/>
      <c r="H612" s="24"/>
      <c r="I612" s="24"/>
      <c r="J612" s="24"/>
      <c r="K612" s="24"/>
      <c r="L612" s="25"/>
      <c r="M612" s="25"/>
    </row>
    <row r="613" spans="5:13" ht="20.25">
      <c r="E613" s="24"/>
      <c r="F613" s="24"/>
      <c r="G613" s="24"/>
      <c r="H613" s="24"/>
      <c r="I613" s="24"/>
      <c r="J613" s="24"/>
      <c r="K613" s="24"/>
      <c r="L613" s="25"/>
      <c r="M613" s="25"/>
    </row>
    <row r="614" spans="5:13" ht="20.25">
      <c r="E614" s="24"/>
      <c r="F614" s="24"/>
      <c r="G614" s="24"/>
      <c r="H614" s="24"/>
      <c r="I614" s="24"/>
      <c r="J614" s="24"/>
      <c r="K614" s="24"/>
      <c r="L614" s="25"/>
      <c r="M614" s="25"/>
    </row>
    <row r="615" spans="5:13" ht="20.25">
      <c r="E615" s="24"/>
      <c r="F615" s="24"/>
      <c r="G615" s="24"/>
      <c r="H615" s="24"/>
      <c r="I615" s="24"/>
      <c r="J615" s="24"/>
      <c r="K615" s="24"/>
      <c r="L615" s="25"/>
      <c r="M615" s="25"/>
    </row>
    <row r="616" spans="5:13" ht="20.25">
      <c r="E616" s="24"/>
      <c r="F616" s="24"/>
      <c r="G616" s="24"/>
      <c r="H616" s="24"/>
      <c r="I616" s="24"/>
      <c r="J616" s="24"/>
      <c r="K616" s="24"/>
      <c r="L616" s="25"/>
      <c r="M616" s="25"/>
    </row>
    <row r="617" spans="5:13" ht="20.25">
      <c r="E617" s="24"/>
      <c r="F617" s="24"/>
      <c r="G617" s="24"/>
      <c r="H617" s="24"/>
      <c r="I617" s="24"/>
      <c r="J617" s="24"/>
      <c r="K617" s="24"/>
      <c r="L617" s="25"/>
      <c r="M617" s="25"/>
    </row>
    <row r="618" spans="5:13" ht="20.25">
      <c r="E618" s="24"/>
      <c r="F618" s="24"/>
      <c r="G618" s="24"/>
      <c r="H618" s="24"/>
      <c r="I618" s="24"/>
      <c r="J618" s="24"/>
      <c r="K618" s="24"/>
      <c r="L618" s="25"/>
      <c r="M618" s="25"/>
    </row>
    <row r="619" spans="5:13" ht="20.25">
      <c r="E619" s="24"/>
      <c r="F619" s="24"/>
      <c r="G619" s="24"/>
      <c r="H619" s="24"/>
      <c r="I619" s="24"/>
      <c r="J619" s="24"/>
      <c r="K619" s="24"/>
      <c r="L619" s="25"/>
      <c r="M619" s="25"/>
    </row>
    <row r="620" spans="5:13" ht="20.25">
      <c r="E620" s="24"/>
      <c r="F620" s="24"/>
      <c r="G620" s="24"/>
      <c r="H620" s="24"/>
      <c r="I620" s="24"/>
      <c r="J620" s="24"/>
      <c r="K620" s="24"/>
      <c r="L620" s="25"/>
      <c r="M620" s="25"/>
    </row>
    <row r="621" spans="5:13" ht="20.25">
      <c r="E621" s="24"/>
      <c r="F621" s="24"/>
      <c r="G621" s="24"/>
      <c r="H621" s="24"/>
      <c r="I621" s="24"/>
      <c r="J621" s="24"/>
      <c r="K621" s="24"/>
      <c r="L621" s="25"/>
      <c r="M621" s="25"/>
    </row>
    <row r="622" spans="5:13" ht="20.25">
      <c r="E622" s="24"/>
      <c r="F622" s="24"/>
      <c r="G622" s="24"/>
      <c r="H622" s="24"/>
      <c r="I622" s="24"/>
      <c r="J622" s="24"/>
      <c r="K622" s="24"/>
      <c r="L622" s="25"/>
      <c r="M622" s="25"/>
    </row>
    <row r="623" spans="5:13" ht="20.25">
      <c r="E623" s="24"/>
      <c r="F623" s="24"/>
      <c r="G623" s="24"/>
      <c r="H623" s="24"/>
      <c r="I623" s="24"/>
      <c r="J623" s="24"/>
      <c r="K623" s="24"/>
      <c r="L623" s="25"/>
      <c r="M623" s="25"/>
    </row>
    <row r="624" spans="5:13" ht="20.25">
      <c r="E624" s="24"/>
      <c r="F624" s="24"/>
      <c r="G624" s="24"/>
      <c r="H624" s="24"/>
      <c r="I624" s="24"/>
      <c r="J624" s="24"/>
      <c r="K624" s="24"/>
      <c r="L624" s="25"/>
      <c r="M624" s="25"/>
    </row>
    <row r="625" spans="5:13" ht="20.25">
      <c r="E625" s="24"/>
      <c r="F625" s="24"/>
      <c r="G625" s="24"/>
      <c r="H625" s="24"/>
      <c r="I625" s="24"/>
      <c r="J625" s="24"/>
      <c r="K625" s="24"/>
      <c r="L625" s="25"/>
      <c r="M625" s="25"/>
    </row>
    <row r="626" spans="5:13" ht="20.25">
      <c r="E626" s="24"/>
      <c r="F626" s="24"/>
      <c r="G626" s="24"/>
      <c r="H626" s="24"/>
      <c r="I626" s="24"/>
      <c r="J626" s="24"/>
      <c r="K626" s="24"/>
      <c r="L626" s="25"/>
      <c r="M626" s="25"/>
    </row>
    <row r="627" spans="5:13" ht="20.25">
      <c r="E627" s="24"/>
      <c r="F627" s="24"/>
      <c r="G627" s="24"/>
      <c r="H627" s="24"/>
      <c r="I627" s="24"/>
      <c r="J627" s="24"/>
      <c r="K627" s="24"/>
      <c r="L627" s="25"/>
      <c r="M627" s="25"/>
    </row>
    <row r="628" spans="5:13" ht="20.25">
      <c r="E628" s="24"/>
      <c r="F628" s="24"/>
      <c r="G628" s="24"/>
      <c r="H628" s="24"/>
      <c r="I628" s="24"/>
      <c r="J628" s="24"/>
      <c r="K628" s="24"/>
      <c r="L628" s="25"/>
      <c r="M628" s="25"/>
    </row>
    <row r="629" spans="5:13" ht="20.25">
      <c r="E629" s="24"/>
      <c r="F629" s="24"/>
      <c r="G629" s="24"/>
      <c r="H629" s="24"/>
      <c r="I629" s="24"/>
      <c r="J629" s="24"/>
      <c r="K629" s="24"/>
      <c r="L629" s="25"/>
      <c r="M629" s="25"/>
    </row>
    <row r="630" spans="5:13" ht="20.25">
      <c r="E630" s="24"/>
      <c r="F630" s="24"/>
      <c r="G630" s="24"/>
      <c r="H630" s="24"/>
      <c r="I630" s="24"/>
      <c r="J630" s="24"/>
      <c r="K630" s="24"/>
      <c r="L630" s="25"/>
      <c r="M630" s="25"/>
    </row>
    <row r="631" spans="5:13" ht="20.25">
      <c r="E631" s="24"/>
      <c r="F631" s="24"/>
      <c r="G631" s="24"/>
      <c r="H631" s="24"/>
      <c r="I631" s="24"/>
      <c r="J631" s="24"/>
      <c r="K631" s="24"/>
      <c r="L631" s="25"/>
      <c r="M631" s="25"/>
    </row>
    <row r="632" spans="5:13" ht="20.25">
      <c r="E632" s="24"/>
      <c r="F632" s="24"/>
      <c r="G632" s="24"/>
      <c r="H632" s="24"/>
      <c r="I632" s="24"/>
      <c r="J632" s="24"/>
      <c r="K632" s="24"/>
      <c r="L632" s="25"/>
      <c r="M632" s="25"/>
    </row>
    <row r="633" spans="5:13" ht="20.25">
      <c r="E633" s="24"/>
      <c r="F633" s="24"/>
      <c r="G633" s="24"/>
      <c r="H633" s="24"/>
      <c r="I633" s="24"/>
      <c r="J633" s="24"/>
      <c r="K633" s="24"/>
      <c r="L633" s="25"/>
      <c r="M633" s="25"/>
    </row>
    <row r="634" spans="5:13" ht="20.25">
      <c r="E634" s="24"/>
      <c r="F634" s="24"/>
      <c r="G634" s="24"/>
      <c r="H634" s="24"/>
      <c r="I634" s="24"/>
      <c r="J634" s="24"/>
      <c r="K634" s="24"/>
      <c r="L634" s="25"/>
      <c r="M634" s="25"/>
    </row>
    <row r="635" spans="5:13" ht="20.25">
      <c r="E635" s="24"/>
      <c r="F635" s="24"/>
      <c r="G635" s="24"/>
      <c r="H635" s="24"/>
      <c r="I635" s="24"/>
      <c r="J635" s="24"/>
      <c r="K635" s="24"/>
      <c r="L635" s="25"/>
      <c r="M635" s="25"/>
    </row>
    <row r="636" spans="5:13" ht="20.25">
      <c r="E636" s="24"/>
      <c r="F636" s="24"/>
      <c r="G636" s="24"/>
      <c r="H636" s="24"/>
      <c r="I636" s="24"/>
      <c r="J636" s="24"/>
      <c r="K636" s="24"/>
      <c r="L636" s="25"/>
      <c r="M636" s="25"/>
    </row>
    <row r="637" spans="5:13" ht="20.25">
      <c r="E637" s="24"/>
      <c r="F637" s="24"/>
      <c r="G637" s="24"/>
      <c r="H637" s="24"/>
      <c r="I637" s="24"/>
      <c r="J637" s="24"/>
      <c r="K637" s="24"/>
      <c r="L637" s="25"/>
      <c r="M637" s="25"/>
    </row>
    <row r="638" spans="5:13" ht="20.25">
      <c r="E638" s="24"/>
      <c r="F638" s="24"/>
      <c r="G638" s="24"/>
      <c r="H638" s="24"/>
      <c r="I638" s="24"/>
      <c r="J638" s="24"/>
      <c r="K638" s="24"/>
      <c r="L638" s="25"/>
      <c r="M638" s="25"/>
    </row>
    <row r="639" spans="5:13" ht="20.25">
      <c r="E639" s="24"/>
      <c r="F639" s="24"/>
      <c r="G639" s="24"/>
      <c r="H639" s="24"/>
      <c r="I639" s="24"/>
      <c r="J639" s="24"/>
      <c r="K639" s="24"/>
      <c r="L639" s="25"/>
      <c r="M639" s="25"/>
    </row>
    <row r="640" spans="5:13" ht="20.25">
      <c r="E640" s="24"/>
      <c r="F640" s="24"/>
      <c r="G640" s="24"/>
      <c r="H640" s="24"/>
      <c r="I640" s="24"/>
      <c r="J640" s="24"/>
      <c r="K640" s="24"/>
      <c r="L640" s="25"/>
      <c r="M640" s="25"/>
    </row>
    <row r="641" spans="5:13" ht="20.25">
      <c r="E641" s="24"/>
      <c r="F641" s="24"/>
      <c r="G641" s="24"/>
      <c r="H641" s="24"/>
      <c r="I641" s="24"/>
      <c r="J641" s="24"/>
      <c r="K641" s="24"/>
      <c r="L641" s="25"/>
      <c r="M641" s="25"/>
    </row>
    <row r="642" spans="5:13" ht="20.25">
      <c r="E642" s="24"/>
      <c r="F642" s="24"/>
      <c r="G642" s="24"/>
      <c r="H642" s="24"/>
      <c r="I642" s="24"/>
      <c r="J642" s="24"/>
      <c r="K642" s="24"/>
      <c r="L642" s="25"/>
      <c r="M642" s="25"/>
    </row>
    <row r="643" spans="5:13" ht="20.25">
      <c r="E643" s="24"/>
      <c r="F643" s="24"/>
      <c r="G643" s="24"/>
      <c r="H643" s="24"/>
      <c r="I643" s="24"/>
      <c r="J643" s="24"/>
      <c r="K643" s="24"/>
      <c r="L643" s="25"/>
      <c r="M643" s="25"/>
    </row>
    <row r="644" spans="5:13" ht="20.25">
      <c r="E644" s="24"/>
      <c r="F644" s="24"/>
      <c r="G644" s="24"/>
      <c r="H644" s="24"/>
      <c r="I644" s="24"/>
      <c r="J644" s="24"/>
      <c r="K644" s="24"/>
      <c r="L644" s="25"/>
      <c r="M644" s="25"/>
    </row>
    <row r="645" spans="5:13" ht="20.25">
      <c r="E645" s="24"/>
      <c r="F645" s="24"/>
      <c r="G645" s="24"/>
      <c r="H645" s="24"/>
      <c r="I645" s="24"/>
      <c r="J645" s="24"/>
      <c r="K645" s="24"/>
      <c r="L645" s="25"/>
      <c r="M645" s="25"/>
    </row>
    <row r="646" spans="5:13" ht="20.25">
      <c r="E646" s="24"/>
      <c r="F646" s="24"/>
      <c r="G646" s="24"/>
      <c r="H646" s="24"/>
      <c r="I646" s="24"/>
      <c r="J646" s="24"/>
      <c r="K646" s="24"/>
      <c r="L646" s="25"/>
      <c r="M646" s="25"/>
    </row>
    <row r="647" spans="5:13" ht="20.25">
      <c r="E647" s="24"/>
      <c r="F647" s="24"/>
      <c r="G647" s="24"/>
      <c r="H647" s="24"/>
      <c r="I647" s="24"/>
      <c r="J647" s="24"/>
      <c r="K647" s="24"/>
      <c r="L647" s="25"/>
      <c r="M647" s="25"/>
    </row>
    <row r="648" spans="5:13" ht="20.25">
      <c r="E648" s="24"/>
      <c r="F648" s="24"/>
      <c r="G648" s="24"/>
      <c r="H648" s="24"/>
      <c r="I648" s="24"/>
      <c r="J648" s="24"/>
      <c r="K648" s="24"/>
      <c r="L648" s="25"/>
      <c r="M648" s="25"/>
    </row>
    <row r="649" spans="5:13" ht="20.25">
      <c r="E649" s="24"/>
      <c r="F649" s="24"/>
      <c r="G649" s="24"/>
      <c r="H649" s="24"/>
      <c r="I649" s="24"/>
      <c r="J649" s="24"/>
      <c r="K649" s="24"/>
      <c r="L649" s="25"/>
      <c r="M649" s="25"/>
    </row>
    <row r="650" spans="5:13" ht="20.25">
      <c r="E650" s="24"/>
      <c r="F650" s="24"/>
      <c r="G650" s="24"/>
      <c r="H650" s="24"/>
      <c r="I650" s="24"/>
      <c r="J650" s="24"/>
      <c r="K650" s="24"/>
      <c r="L650" s="25"/>
      <c r="M650" s="25"/>
    </row>
    <row r="651" spans="5:13" ht="20.25">
      <c r="E651" s="24"/>
      <c r="F651" s="24"/>
      <c r="G651" s="24"/>
      <c r="H651" s="24"/>
      <c r="I651" s="24"/>
      <c r="J651" s="24"/>
      <c r="K651" s="24"/>
      <c r="L651" s="25"/>
      <c r="M651" s="25"/>
    </row>
    <row r="652" spans="5:13" ht="20.25">
      <c r="E652" s="24"/>
      <c r="F652" s="24"/>
      <c r="G652" s="24"/>
      <c r="H652" s="24"/>
      <c r="I652" s="24"/>
      <c r="J652" s="24"/>
      <c r="K652" s="24"/>
      <c r="L652" s="25"/>
      <c r="M652" s="25"/>
    </row>
    <row r="653" spans="5:13" ht="20.25">
      <c r="E653" s="24"/>
      <c r="F653" s="24"/>
      <c r="G653" s="24"/>
      <c r="H653" s="24"/>
      <c r="I653" s="24"/>
      <c r="J653" s="24"/>
      <c r="K653" s="24"/>
      <c r="L653" s="25"/>
      <c r="M653" s="25"/>
    </row>
    <row r="654" spans="5:13" ht="20.25">
      <c r="E654" s="24"/>
      <c r="F654" s="24"/>
      <c r="G654" s="24"/>
      <c r="H654" s="24"/>
      <c r="I654" s="24"/>
      <c r="J654" s="24"/>
      <c r="K654" s="24"/>
      <c r="L654" s="25"/>
      <c r="M654" s="25"/>
    </row>
    <row r="655" spans="5:13" ht="20.25">
      <c r="E655" s="24"/>
      <c r="F655" s="24"/>
      <c r="G655" s="24"/>
      <c r="H655" s="24"/>
      <c r="I655" s="24"/>
      <c r="J655" s="24"/>
      <c r="K655" s="24"/>
      <c r="L655" s="25"/>
      <c r="M655" s="25"/>
    </row>
    <row r="656" spans="5:13" ht="20.25">
      <c r="E656" s="24"/>
      <c r="F656" s="24"/>
      <c r="G656" s="24"/>
      <c r="H656" s="24"/>
      <c r="I656" s="24"/>
      <c r="J656" s="24"/>
      <c r="K656" s="24"/>
      <c r="L656" s="25"/>
      <c r="M656" s="25"/>
    </row>
    <row r="657" spans="5:13" ht="20.25">
      <c r="E657" s="24"/>
      <c r="F657" s="24"/>
      <c r="G657" s="24"/>
      <c r="H657" s="24"/>
      <c r="I657" s="24"/>
      <c r="J657" s="24"/>
      <c r="K657" s="24"/>
      <c r="L657" s="25"/>
      <c r="M657" s="25"/>
    </row>
    <row r="658" spans="5:13" ht="20.25">
      <c r="E658" s="24"/>
      <c r="F658" s="24"/>
      <c r="G658" s="24"/>
      <c r="H658" s="24"/>
      <c r="I658" s="24"/>
      <c r="J658" s="24"/>
      <c r="K658" s="24"/>
      <c r="L658" s="25"/>
      <c r="M658" s="25"/>
    </row>
    <row r="659" spans="5:13" ht="20.25">
      <c r="E659" s="24"/>
      <c r="F659" s="24"/>
      <c r="G659" s="24"/>
      <c r="H659" s="24"/>
      <c r="I659" s="24"/>
      <c r="J659" s="24"/>
      <c r="K659" s="24"/>
      <c r="L659" s="25"/>
      <c r="M659" s="25"/>
    </row>
    <row r="660" spans="5:13" ht="20.25">
      <c r="E660" s="24"/>
      <c r="F660" s="24"/>
      <c r="G660" s="24"/>
      <c r="H660" s="24"/>
      <c r="I660" s="24"/>
      <c r="J660" s="24"/>
      <c r="K660" s="24"/>
      <c r="L660" s="25"/>
      <c r="M660" s="25"/>
    </row>
    <row r="661" spans="5:13" ht="20.25">
      <c r="E661" s="24"/>
      <c r="F661" s="24"/>
      <c r="G661" s="24"/>
      <c r="H661" s="24"/>
      <c r="I661" s="24"/>
      <c r="J661" s="24"/>
      <c r="K661" s="24"/>
      <c r="L661" s="25"/>
      <c r="M661" s="25"/>
    </row>
    <row r="662" spans="5:13" ht="20.25">
      <c r="E662" s="24"/>
      <c r="F662" s="24"/>
      <c r="G662" s="24"/>
      <c r="H662" s="24"/>
      <c r="I662" s="24"/>
      <c r="J662" s="24"/>
      <c r="K662" s="24"/>
      <c r="L662" s="25"/>
      <c r="M662" s="25"/>
    </row>
    <row r="663" spans="5:13" ht="20.25">
      <c r="E663" s="24"/>
      <c r="F663" s="24"/>
      <c r="G663" s="24"/>
      <c r="H663" s="24"/>
      <c r="I663" s="24"/>
      <c r="J663" s="24"/>
      <c r="K663" s="24"/>
      <c r="L663" s="25"/>
      <c r="M663" s="25"/>
    </row>
    <row r="664" spans="5:13" ht="20.25">
      <c r="E664" s="24"/>
      <c r="F664" s="24"/>
      <c r="G664" s="24"/>
      <c r="H664" s="24"/>
      <c r="I664" s="24"/>
      <c r="J664" s="24"/>
      <c r="K664" s="24"/>
      <c r="L664" s="25"/>
      <c r="M664" s="25"/>
    </row>
    <row r="665" spans="5:13" ht="20.25">
      <c r="E665" s="24"/>
      <c r="F665" s="24"/>
      <c r="G665" s="24"/>
      <c r="H665" s="24"/>
      <c r="I665" s="24"/>
      <c r="J665" s="24"/>
      <c r="K665" s="24"/>
      <c r="L665" s="25"/>
      <c r="M665" s="25"/>
    </row>
    <row r="666" spans="5:11" ht="20.25">
      <c r="E666" s="42"/>
      <c r="F666" s="42"/>
      <c r="G666" s="42"/>
      <c r="H666" s="42"/>
      <c r="I666" s="42"/>
      <c r="J666" s="42"/>
      <c r="K666" s="42"/>
    </row>
    <row r="667" spans="5:11" ht="20.25">
      <c r="E667" s="42"/>
      <c r="F667" s="42"/>
      <c r="G667" s="42"/>
      <c r="H667" s="42"/>
      <c r="I667" s="42"/>
      <c r="J667" s="42"/>
      <c r="K667" s="42"/>
    </row>
    <row r="668" spans="5:11" ht="20.25">
      <c r="E668" s="42"/>
      <c r="F668" s="42"/>
      <c r="G668" s="42"/>
      <c r="H668" s="42"/>
      <c r="I668" s="42"/>
      <c r="J668" s="42"/>
      <c r="K668" s="42"/>
    </row>
    <row r="669" spans="5:11" ht="20.25">
      <c r="E669" s="42"/>
      <c r="F669" s="42"/>
      <c r="G669" s="42"/>
      <c r="H669" s="42"/>
      <c r="I669" s="42"/>
      <c r="J669" s="42"/>
      <c r="K669" s="42"/>
    </row>
    <row r="670" spans="5:11" ht="20.25">
      <c r="E670" s="42"/>
      <c r="F670" s="42"/>
      <c r="G670" s="42"/>
      <c r="H670" s="42"/>
      <c r="I670" s="42"/>
      <c r="J670" s="42"/>
      <c r="K670" s="42"/>
    </row>
    <row r="671" spans="5:11" ht="20.25">
      <c r="E671" s="42"/>
      <c r="F671" s="42"/>
      <c r="G671" s="42"/>
      <c r="H671" s="42"/>
      <c r="I671" s="42"/>
      <c r="J671" s="42"/>
      <c r="K671" s="42"/>
    </row>
    <row r="672" spans="5:11" ht="20.25">
      <c r="E672" s="42"/>
      <c r="F672" s="42"/>
      <c r="G672" s="42"/>
      <c r="H672" s="42"/>
      <c r="I672" s="42"/>
      <c r="J672" s="42"/>
      <c r="K672" s="42"/>
    </row>
    <row r="673" spans="5:11" ht="20.25">
      <c r="E673" s="42"/>
      <c r="F673" s="42"/>
      <c r="G673" s="42"/>
      <c r="H673" s="42"/>
      <c r="I673" s="42"/>
      <c r="J673" s="42"/>
      <c r="K673" s="42"/>
    </row>
    <row r="674" spans="5:11" ht="20.25">
      <c r="E674" s="42"/>
      <c r="F674" s="42"/>
      <c r="G674" s="42"/>
      <c r="H674" s="42"/>
      <c r="I674" s="42"/>
      <c r="J674" s="42"/>
      <c r="K674" s="42"/>
    </row>
    <row r="675" spans="5:11" ht="20.25">
      <c r="E675" s="42"/>
      <c r="F675" s="42"/>
      <c r="G675" s="42"/>
      <c r="H675" s="42"/>
      <c r="I675" s="42"/>
      <c r="J675" s="42"/>
      <c r="K675" s="42"/>
    </row>
    <row r="676" spans="5:11" ht="20.25">
      <c r="E676" s="42"/>
      <c r="F676" s="42"/>
      <c r="G676" s="42"/>
      <c r="H676" s="42"/>
      <c r="I676" s="42"/>
      <c r="J676" s="42"/>
      <c r="K676" s="42"/>
    </row>
    <row r="677" spans="5:11" ht="20.25">
      <c r="E677" s="42"/>
      <c r="F677" s="42"/>
      <c r="G677" s="42"/>
      <c r="H677" s="42"/>
      <c r="I677" s="42"/>
      <c r="J677" s="42"/>
      <c r="K677" s="42"/>
    </row>
    <row r="678" spans="5:11" ht="20.25">
      <c r="E678" s="42"/>
      <c r="F678" s="42"/>
      <c r="G678" s="42"/>
      <c r="H678" s="42"/>
      <c r="I678" s="42"/>
      <c r="J678" s="42"/>
      <c r="K678" s="42"/>
    </row>
    <row r="679" spans="5:11" ht="20.25">
      <c r="E679" s="42"/>
      <c r="F679" s="42"/>
      <c r="G679" s="42"/>
      <c r="H679" s="42"/>
      <c r="I679" s="42"/>
      <c r="J679" s="42"/>
      <c r="K679" s="42"/>
    </row>
    <row r="680" spans="5:11" ht="20.25">
      <c r="E680" s="42"/>
      <c r="F680" s="42"/>
      <c r="G680" s="42"/>
      <c r="H680" s="42"/>
      <c r="I680" s="42"/>
      <c r="J680" s="42"/>
      <c r="K680" s="42"/>
    </row>
    <row r="681" spans="5:11" ht="20.25">
      <c r="E681" s="42"/>
      <c r="F681" s="42"/>
      <c r="G681" s="42"/>
      <c r="H681" s="42"/>
      <c r="I681" s="42"/>
      <c r="J681" s="42"/>
      <c r="K681" s="42"/>
    </row>
    <row r="682" spans="5:11" ht="20.25">
      <c r="E682" s="42"/>
      <c r="F682" s="42"/>
      <c r="G682" s="42"/>
      <c r="H682" s="42"/>
      <c r="I682" s="42"/>
      <c r="J682" s="42"/>
      <c r="K682" s="42"/>
    </row>
    <row r="683" spans="5:11" ht="20.25">
      <c r="E683" s="42"/>
      <c r="F683" s="42"/>
      <c r="G683" s="42"/>
      <c r="H683" s="42"/>
      <c r="I683" s="42"/>
      <c r="J683" s="42"/>
      <c r="K683" s="42"/>
    </row>
    <row r="684" spans="5:11" ht="20.25">
      <c r="E684" s="42"/>
      <c r="F684" s="42"/>
      <c r="G684" s="42"/>
      <c r="H684" s="42"/>
      <c r="I684" s="42"/>
      <c r="J684" s="42"/>
      <c r="K684" s="42"/>
    </row>
    <row r="685" spans="5:11" ht="20.25">
      <c r="E685" s="42"/>
      <c r="F685" s="42"/>
      <c r="G685" s="42"/>
      <c r="H685" s="42"/>
      <c r="I685" s="42"/>
      <c r="J685" s="42"/>
      <c r="K685" s="42"/>
    </row>
    <row r="686" spans="5:11" ht="20.25">
      <c r="E686" s="42"/>
      <c r="F686" s="42"/>
      <c r="G686" s="42"/>
      <c r="H686" s="42"/>
      <c r="I686" s="42"/>
      <c r="J686" s="42"/>
      <c r="K686" s="42"/>
    </row>
    <row r="687" spans="5:11" ht="20.25">
      <c r="E687" s="42"/>
      <c r="F687" s="42"/>
      <c r="G687" s="42"/>
      <c r="H687" s="42"/>
      <c r="I687" s="42"/>
      <c r="J687" s="42"/>
      <c r="K687" s="42"/>
    </row>
    <row r="688" spans="5:11" ht="20.25">
      <c r="E688" s="42"/>
      <c r="F688" s="42"/>
      <c r="G688" s="42"/>
      <c r="H688" s="42"/>
      <c r="I688" s="42"/>
      <c r="J688" s="42"/>
      <c r="K688" s="42"/>
    </row>
    <row r="689" spans="5:11" ht="20.25">
      <c r="E689" s="42"/>
      <c r="F689" s="42"/>
      <c r="G689" s="42"/>
      <c r="H689" s="42"/>
      <c r="I689" s="42"/>
      <c r="J689" s="42"/>
      <c r="K689" s="42"/>
    </row>
    <row r="690" spans="5:11" ht="20.25">
      <c r="E690" s="42"/>
      <c r="F690" s="42"/>
      <c r="G690" s="42"/>
      <c r="H690" s="42"/>
      <c r="I690" s="42"/>
      <c r="J690" s="42"/>
      <c r="K690" s="42"/>
    </row>
    <row r="691" spans="5:11" ht="20.25">
      <c r="E691" s="42"/>
      <c r="F691" s="42"/>
      <c r="G691" s="42"/>
      <c r="H691" s="42"/>
      <c r="I691" s="42"/>
      <c r="J691" s="42"/>
      <c r="K691" s="42"/>
    </row>
    <row r="692" spans="5:11" ht="20.25">
      <c r="E692" s="42"/>
      <c r="F692" s="42"/>
      <c r="G692" s="42"/>
      <c r="H692" s="42"/>
      <c r="I692" s="42"/>
      <c r="J692" s="42"/>
      <c r="K692" s="42"/>
    </row>
    <row r="693" spans="5:11" ht="20.25">
      <c r="E693" s="42"/>
      <c r="F693" s="42"/>
      <c r="G693" s="42"/>
      <c r="H693" s="42"/>
      <c r="I693" s="42"/>
      <c r="J693" s="42"/>
      <c r="K693" s="42"/>
    </row>
    <row r="694" spans="5:11" ht="20.25">
      <c r="E694" s="42"/>
      <c r="F694" s="42"/>
      <c r="G694" s="42"/>
      <c r="H694" s="42"/>
      <c r="I694" s="42"/>
      <c r="J694" s="42"/>
      <c r="K694" s="42"/>
    </row>
    <row r="695" spans="5:11" ht="20.25">
      <c r="E695" s="42"/>
      <c r="F695" s="42"/>
      <c r="G695" s="42"/>
      <c r="H695" s="42"/>
      <c r="I695" s="42"/>
      <c r="J695" s="42"/>
      <c r="K695" s="42"/>
    </row>
    <row r="696" spans="5:11" ht="20.25">
      <c r="E696" s="42"/>
      <c r="F696" s="42"/>
      <c r="G696" s="42"/>
      <c r="H696" s="42"/>
      <c r="I696" s="42"/>
      <c r="J696" s="42"/>
      <c r="K696" s="42"/>
    </row>
    <row r="697" spans="5:11" ht="20.25">
      <c r="E697" s="42"/>
      <c r="F697" s="42"/>
      <c r="G697" s="42"/>
      <c r="H697" s="42"/>
      <c r="I697" s="42"/>
      <c r="J697" s="42"/>
      <c r="K697" s="42"/>
    </row>
    <row r="698" spans="5:11" ht="20.25">
      <c r="E698" s="42"/>
      <c r="F698" s="42"/>
      <c r="G698" s="42"/>
      <c r="H698" s="42"/>
      <c r="I698" s="42"/>
      <c r="J698" s="42"/>
      <c r="K698" s="42"/>
    </row>
    <row r="699" spans="5:11" ht="20.25">
      <c r="E699" s="42"/>
      <c r="F699" s="42"/>
      <c r="G699" s="42"/>
      <c r="H699" s="42"/>
      <c r="I699" s="42"/>
      <c r="J699" s="42"/>
      <c r="K699" s="42"/>
    </row>
    <row r="700" spans="5:11" ht="20.25">
      <c r="E700" s="42"/>
      <c r="F700" s="42"/>
      <c r="G700" s="42"/>
      <c r="H700" s="42"/>
      <c r="I700" s="42"/>
      <c r="J700" s="42"/>
      <c r="K700" s="42"/>
    </row>
    <row r="701" spans="5:11" ht="20.25">
      <c r="E701" s="42"/>
      <c r="F701" s="42"/>
      <c r="G701" s="42"/>
      <c r="H701" s="42"/>
      <c r="I701" s="42"/>
      <c r="J701" s="42"/>
      <c r="K701" s="42"/>
    </row>
    <row r="702" spans="5:11" ht="20.25">
      <c r="E702" s="42"/>
      <c r="F702" s="42"/>
      <c r="G702" s="42"/>
      <c r="H702" s="42"/>
      <c r="I702" s="42"/>
      <c r="J702" s="42"/>
      <c r="K702" s="42"/>
    </row>
    <row r="703" spans="5:11" ht="20.25">
      <c r="E703" s="42"/>
      <c r="F703" s="42"/>
      <c r="G703" s="42"/>
      <c r="H703" s="42"/>
      <c r="I703" s="42"/>
      <c r="J703" s="42"/>
      <c r="K703" s="42"/>
    </row>
    <row r="704" spans="5:11" ht="20.25">
      <c r="E704" s="42"/>
      <c r="F704" s="42"/>
      <c r="G704" s="42"/>
      <c r="H704" s="42"/>
      <c r="I704" s="42"/>
      <c r="J704" s="42"/>
      <c r="K704" s="42"/>
    </row>
    <row r="705" spans="5:11" ht="20.25">
      <c r="E705" s="42"/>
      <c r="F705" s="42"/>
      <c r="G705" s="42"/>
      <c r="H705" s="42"/>
      <c r="I705" s="42"/>
      <c r="J705" s="42"/>
      <c r="K705" s="42"/>
    </row>
    <row r="706" spans="5:11" ht="20.25">
      <c r="E706" s="42"/>
      <c r="F706" s="42"/>
      <c r="G706" s="42"/>
      <c r="H706" s="42"/>
      <c r="I706" s="42"/>
      <c r="J706" s="42"/>
      <c r="K706" s="42"/>
    </row>
    <row r="707" spans="5:11" ht="20.25">
      <c r="E707" s="42"/>
      <c r="F707" s="42"/>
      <c r="G707" s="42"/>
      <c r="H707" s="42"/>
      <c r="I707" s="42"/>
      <c r="J707" s="42"/>
      <c r="K707" s="42"/>
    </row>
    <row r="708" spans="5:11" ht="20.25">
      <c r="E708" s="42"/>
      <c r="F708" s="42"/>
      <c r="G708" s="42"/>
      <c r="H708" s="42"/>
      <c r="I708" s="42"/>
      <c r="J708" s="42"/>
      <c r="K708" s="42"/>
    </row>
    <row r="709" spans="5:11" ht="20.25">
      <c r="E709" s="42"/>
      <c r="F709" s="42"/>
      <c r="G709" s="42"/>
      <c r="H709" s="42"/>
      <c r="I709" s="42"/>
      <c r="J709" s="42"/>
      <c r="K709" s="42"/>
    </row>
    <row r="710" spans="5:11" ht="20.25">
      <c r="E710" s="42"/>
      <c r="F710" s="42"/>
      <c r="G710" s="42"/>
      <c r="H710" s="42"/>
      <c r="I710" s="42"/>
      <c r="J710" s="42"/>
      <c r="K710" s="42"/>
    </row>
    <row r="711" spans="5:11" ht="20.25">
      <c r="E711" s="42"/>
      <c r="F711" s="42"/>
      <c r="G711" s="42"/>
      <c r="H711" s="42"/>
      <c r="I711" s="42"/>
      <c r="J711" s="42"/>
      <c r="K711" s="42"/>
    </row>
    <row r="712" spans="5:11" ht="20.25">
      <c r="E712" s="42"/>
      <c r="F712" s="42"/>
      <c r="G712" s="42"/>
      <c r="H712" s="42"/>
      <c r="I712" s="42"/>
      <c r="J712" s="42"/>
      <c r="K712" s="42"/>
    </row>
    <row r="713" spans="5:11" ht="20.25">
      <c r="E713" s="42"/>
      <c r="F713" s="42"/>
      <c r="G713" s="42"/>
      <c r="H713" s="42"/>
      <c r="I713" s="42"/>
      <c r="J713" s="42"/>
      <c r="K713" s="42"/>
    </row>
    <row r="714" spans="5:11" ht="20.25">
      <c r="E714" s="42"/>
      <c r="F714" s="42"/>
      <c r="G714" s="42"/>
      <c r="H714" s="42"/>
      <c r="I714" s="42"/>
      <c r="J714" s="42"/>
      <c r="K714" s="42"/>
    </row>
    <row r="715" spans="5:11" ht="20.25">
      <c r="E715" s="42"/>
      <c r="F715" s="42"/>
      <c r="G715" s="42"/>
      <c r="H715" s="42"/>
      <c r="I715" s="42"/>
      <c r="J715" s="42"/>
      <c r="K715" s="42"/>
    </row>
    <row r="716" spans="5:11" ht="20.25">
      <c r="E716" s="42"/>
      <c r="F716" s="42"/>
      <c r="G716" s="42"/>
      <c r="H716" s="42"/>
      <c r="I716" s="42"/>
      <c r="J716" s="42"/>
      <c r="K716" s="42"/>
    </row>
    <row r="717" spans="5:11" ht="20.25">
      <c r="E717" s="42"/>
      <c r="F717" s="42"/>
      <c r="G717" s="42"/>
      <c r="H717" s="42"/>
      <c r="I717" s="42"/>
      <c r="J717" s="42"/>
      <c r="K717" s="42"/>
    </row>
    <row r="718" spans="5:11" ht="20.25">
      <c r="E718" s="42"/>
      <c r="F718" s="42"/>
      <c r="G718" s="42"/>
      <c r="H718" s="42"/>
      <c r="I718" s="42"/>
      <c r="J718" s="42"/>
      <c r="K718" s="42"/>
    </row>
    <row r="719" spans="5:11" ht="20.25">
      <c r="E719" s="42"/>
      <c r="F719" s="42"/>
      <c r="G719" s="42"/>
      <c r="H719" s="42"/>
      <c r="I719" s="42"/>
      <c r="J719" s="42"/>
      <c r="K719" s="42"/>
    </row>
    <row r="720" spans="5:11" ht="20.25">
      <c r="E720" s="42"/>
      <c r="F720" s="42"/>
      <c r="G720" s="42"/>
      <c r="H720" s="42"/>
      <c r="I720" s="42"/>
      <c r="J720" s="42"/>
      <c r="K720" s="42"/>
    </row>
    <row r="721" spans="5:11" ht="20.25">
      <c r="E721" s="42"/>
      <c r="F721" s="42"/>
      <c r="G721" s="42"/>
      <c r="H721" s="42"/>
      <c r="I721" s="42"/>
      <c r="J721" s="42"/>
      <c r="K721" s="42"/>
    </row>
    <row r="722" spans="5:11" ht="20.25">
      <c r="E722" s="42"/>
      <c r="F722" s="42"/>
      <c r="G722" s="42"/>
      <c r="H722" s="42"/>
      <c r="I722" s="42"/>
      <c r="J722" s="42"/>
      <c r="K722" s="42"/>
    </row>
    <row r="723" spans="5:11" ht="20.25">
      <c r="E723" s="42"/>
      <c r="F723" s="42"/>
      <c r="G723" s="42"/>
      <c r="H723" s="42"/>
      <c r="I723" s="42"/>
      <c r="J723" s="42"/>
      <c r="K723" s="42"/>
    </row>
    <row r="724" spans="5:11" ht="20.25">
      <c r="E724" s="42"/>
      <c r="F724" s="42"/>
      <c r="G724" s="42"/>
      <c r="H724" s="42"/>
      <c r="I724" s="42"/>
      <c r="J724" s="42"/>
      <c r="K724" s="42"/>
    </row>
    <row r="725" spans="5:11" ht="20.25">
      <c r="E725" s="42"/>
      <c r="F725" s="42"/>
      <c r="G725" s="42"/>
      <c r="H725" s="42"/>
      <c r="I725" s="42"/>
      <c r="J725" s="42"/>
      <c r="K725" s="42"/>
    </row>
    <row r="726" spans="5:11" ht="20.25">
      <c r="E726" s="42"/>
      <c r="F726" s="42"/>
      <c r="G726" s="42"/>
      <c r="H726" s="42"/>
      <c r="I726" s="42"/>
      <c r="J726" s="42"/>
      <c r="K726" s="42"/>
    </row>
    <row r="727" spans="5:11" ht="20.25">
      <c r="E727" s="42"/>
      <c r="F727" s="42"/>
      <c r="G727" s="42"/>
      <c r="H727" s="42"/>
      <c r="I727" s="42"/>
      <c r="J727" s="42"/>
      <c r="K727" s="42"/>
    </row>
    <row r="728" spans="5:11" ht="20.25">
      <c r="E728" s="42"/>
      <c r="F728" s="42"/>
      <c r="G728" s="42"/>
      <c r="H728" s="42"/>
      <c r="I728" s="42"/>
      <c r="J728" s="42"/>
      <c r="K728" s="42"/>
    </row>
    <row r="729" spans="5:11" ht="20.25">
      <c r="E729" s="42"/>
      <c r="F729" s="42"/>
      <c r="G729" s="42"/>
      <c r="H729" s="42"/>
      <c r="I729" s="42"/>
      <c r="J729" s="42"/>
      <c r="K729" s="42"/>
    </row>
    <row r="730" spans="5:11" ht="20.25">
      <c r="E730" s="42"/>
      <c r="F730" s="42"/>
      <c r="G730" s="42"/>
      <c r="H730" s="42"/>
      <c r="I730" s="42"/>
      <c r="J730" s="42"/>
      <c r="K730" s="42"/>
    </row>
    <row r="731" spans="5:11" ht="20.25">
      <c r="E731" s="42"/>
      <c r="F731" s="42"/>
      <c r="G731" s="42"/>
      <c r="H731" s="42"/>
      <c r="I731" s="42"/>
      <c r="J731" s="42"/>
      <c r="K731" s="42"/>
    </row>
    <row r="732" spans="5:11" ht="20.25">
      <c r="E732" s="42"/>
      <c r="F732" s="42"/>
      <c r="G732" s="42"/>
      <c r="H732" s="42"/>
      <c r="I732" s="42"/>
      <c r="J732" s="42"/>
      <c r="K732" s="42"/>
    </row>
    <row r="733" spans="5:11" ht="20.25">
      <c r="E733" s="42"/>
      <c r="F733" s="42"/>
      <c r="G733" s="42"/>
      <c r="H733" s="42"/>
      <c r="I733" s="42"/>
      <c r="J733" s="42"/>
      <c r="K733" s="42"/>
    </row>
  </sheetData>
  <mergeCells count="12">
    <mergeCell ref="E545:F545"/>
    <mergeCell ref="H545:I545"/>
    <mergeCell ref="E51:F51"/>
    <mergeCell ref="H51:I51"/>
    <mergeCell ref="H36:I36"/>
    <mergeCell ref="E38:F38"/>
    <mergeCell ref="H38:I38"/>
    <mergeCell ref="E14:F14"/>
    <mergeCell ref="H14:I14"/>
    <mergeCell ref="E35:F35"/>
    <mergeCell ref="E36:F36"/>
    <mergeCell ref="H35:I35"/>
  </mergeCells>
  <printOptions/>
  <pageMargins left="0.39" right="0.16" top="1" bottom="1" header="0.5" footer="0.5"/>
  <pageSetup horizontalDpi="600" verticalDpi="600" orientation="portrait" paperSize="9" scale="57" r:id="rId12"/>
  <headerFooter alignWithMargins="0">
    <oddFooter>&amp;C&amp;"Times New Roman,Regular"&amp;16&amp;P</oddFooter>
  </headerFooter>
  <rowBreaks count="9" manualBreakCount="9">
    <brk id="42" max="255" man="1"/>
    <brk id="100" max="255" man="1"/>
    <brk id="162" max="9" man="1"/>
    <brk id="291" max="255" man="1"/>
    <brk id="340" max="9" man="1"/>
    <brk id="379" max="9" man="1"/>
    <brk id="424" max="255" man="1"/>
    <brk id="486" max="9" man="1"/>
    <brk id="542" max="9" man="1"/>
  </rowBreaks>
  <legacyDrawing r:id="rId11"/>
  <oleObjects>
    <oleObject progId="Word.Document.8" shapeId="1269790" r:id="rId1"/>
    <oleObject progId="Word.Document.8" shapeId="2162024" r:id="rId2"/>
    <oleObject progId="Word.Document.8" shapeId="14252734" r:id="rId3"/>
    <oleObject progId="Word.Document.8" shapeId="2421319" r:id="rId4"/>
    <oleObject progId="Word.Document.8" shapeId="730672" r:id="rId5"/>
    <oleObject progId="Word.Document.8" shapeId="2109883" r:id="rId6"/>
    <oleObject progId="Word.Document.8" shapeId="68772" r:id="rId7"/>
    <oleObject progId="Word.Document.8" shapeId="135945" r:id="rId8"/>
    <oleObject progId="Word.Document.8" shapeId="220414" r:id="rId9"/>
    <oleObject progId="Word.Document.8" shapeId="252116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 </cp:lastModifiedBy>
  <cp:lastPrinted>2003-11-20T08:49:50Z</cp:lastPrinted>
  <dcterms:created xsi:type="dcterms:W3CDTF">2003-05-12T05:19:09Z</dcterms:created>
  <dcterms:modified xsi:type="dcterms:W3CDTF">2003-11-21T05:49:14Z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629379161</vt:i4>
  </property>
  <property fmtid="{D5CDD505-2E9C-101B-9397-08002B2CF9AE}" pid="3" name="_EmailSubject">
    <vt:lpwstr>annoucement</vt:lpwstr>
  </property>
  <property fmtid="{D5CDD505-2E9C-101B-9397-08002B2CF9AE}" pid="4" name="_AuthorEmail">
    <vt:lpwstr>bwchai@klcssb.com.my</vt:lpwstr>
  </property>
  <property fmtid="{D5CDD505-2E9C-101B-9397-08002B2CF9AE}" pid="5" name="_AuthorEmailDisplayName">
    <vt:lpwstr>FIN - Chai Boey Wah</vt:lpwstr>
  </property>
  <property fmtid="{D5CDD505-2E9C-101B-9397-08002B2CF9AE}" pid="6" name="_PreviousAdHocReviewCycleID">
    <vt:i4>-138120099</vt:i4>
  </property>
  <property fmtid="{D5CDD505-2E9C-101B-9397-08002B2CF9AE}" pid="7" name="_ReviewingToolsShownOnce">
    <vt:lpwstr/>
  </property>
</Properties>
</file>